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file.ad.edu.city.kyoto.jp\unt1\org\教職員\public\人事担当\○教員採用\R7_採用\01_試験要項・志願書\03_志願書\04_HP公開用データ\"/>
    </mc:Choice>
  </mc:AlternateContent>
  <xr:revisionPtr revIDLastSave="0" documentId="13_ncr:1_{12CB5E03-CF84-4B1B-902E-58B3D02C741C}" xr6:coauthVersionLast="47" xr6:coauthVersionMax="47" xr10:uidLastSave="{00000000-0000-0000-0000-000000000000}"/>
  <workbookProtection workbookAlgorithmName="SHA-512" workbookHashValue="Sbj+vDCXEcjTOrzwzllvxPNit+czY8cecLoEEmn49V8P4F8UnoteqFTg8i5NwtAdaXq/Uqx7NzadAfYaZgtmFw==" workbookSaltValue="jnTP0Pzik/nt7rjqH9ZTpQ==" workbookSpinCount="100000" lockStructure="1"/>
  <bookViews>
    <workbookView xWindow="-120" yWindow="-120" windowWidth="20730" windowHeight="11160" tabRatio="569" xr2:uid="{00000000-000D-0000-FFFF-FFFF00000000}"/>
  </bookViews>
  <sheets>
    <sheet name="志願書" sheetId="28" r:id="rId1"/>
    <sheet name="引出Data" sheetId="13" state="hidden" r:id="rId2"/>
    <sheet name="基礎DATA" sheetId="8" state="hidden" r:id="rId3"/>
    <sheet name="Sheet1" sheetId="29" state="hidden" r:id="rId4"/>
    <sheet name="Sheet2" sheetId="30" state="hidden" r:id="rId5"/>
  </sheets>
  <definedNames>
    <definedName name="_xlnm._FilterDatabase" localSheetId="1" hidden="1">引出Data!$A$1:$DC$1</definedName>
    <definedName name="↓理由等">基礎DATA!$AM$5:$AO$5</definedName>
    <definedName name="F英語高校・英語">基礎DATA!$Q$38</definedName>
    <definedName name="F英語中学校・英語">基礎DATA!$Q$37</definedName>
    <definedName name="F理数工高校・数学">基礎DATA!$Q$34</definedName>
    <definedName name="F理数工高校・理科">基礎DATA!$Q$35</definedName>
    <definedName name="F理数工中学校・数学">基礎DATA!$Q$32</definedName>
    <definedName name="F理数工中学校・理科">基礎DATA!$Q$33</definedName>
    <definedName name="_xlnm.Print_Area" localSheetId="0">志願書!$A$7:$N$100</definedName>
    <definedName name="その他・有資格加点">基礎DATA!$I$54:$I$55</definedName>
    <definedName name="フロンティア特別_英語コース">基礎DATA!$J$3:$J$4</definedName>
    <definedName name="フロンティア特別_保健体育コース">基礎DATA!$I$3</definedName>
    <definedName name="フロンティア特別_理数工コース">基礎DATA!$H$3:$H$7</definedName>
    <definedName name="フロンティア特別・英語コース">基礎DATA!$J$3:$J$4</definedName>
    <definedName name="フロンティア特別・保健体育コース">基礎DATA!$I$3</definedName>
    <definedName name="フロンティア特別・理数工コース">基礎DATA!$H$3:$H$7</definedName>
    <definedName name="育成学級配置希望の有無">基礎DATA!$AM$30:$AM$31</definedName>
    <definedName name="一次免除・フロ">基礎DATA!$C$40:$C$43</definedName>
    <definedName name="一次免除・一般・障害">基礎DATA!$C$19:$C$30</definedName>
    <definedName name="一次免除・現職">基礎DATA!$C$33:$C$37</definedName>
    <definedName name="一次免除・国際">基礎DATA!$C$46:$C$50</definedName>
    <definedName name="一次免除・自立">基礎DATA!$C$46</definedName>
    <definedName name="英語能力の基準">基礎DATA!$I$38:$I$39</definedName>
    <definedName name="英資格">基礎DATA!$J$11:$J$12</definedName>
    <definedName name="希望する">基礎DATA!$AM$3:$AN$3</definedName>
    <definedName name="希望の有無">基礎DATA!$AL$3:$AL$4</definedName>
    <definedName name="教員資格認定試験の受験予定">基礎DATA!$AL$39:$AL$40</definedName>
    <definedName name="現職教諭特別">基礎DATA!$K$3:$K$24</definedName>
    <definedName name="高等学校・英語">基礎DATA!$Q$24</definedName>
    <definedName name="高等学校・国語">基礎DATA!$Q$18</definedName>
    <definedName name="高等学校・数学">基礎DATA!$Q$21</definedName>
    <definedName name="高等学校・地理歴史">基礎DATA!$Q$19</definedName>
    <definedName name="高等学校・理科">基礎DATA!$Q$22</definedName>
    <definedName name="高等学校一種">基礎DATA!$AT$15:$BN$15</definedName>
    <definedName name="高等学校専修">基礎DATA!$AT$16:$BN$16</definedName>
    <definedName name="高配黄色">基礎DATA!$AL$28:$AL$30</definedName>
    <definedName name="国籍">基礎DATA!$AO$18:$AO$19</definedName>
    <definedName name="最終学歴">基礎DATA!$AO$8:$AO$14</definedName>
    <definedName name="司書教諭有無">基礎DATA!$AL$33:$AL$35</definedName>
    <definedName name="資格">基礎DATA!$AL$13:$AL$18</definedName>
    <definedName name="自立活動担当教員特別">基礎DATA!$L$3</definedName>
    <definedName name="取得見込">基礎DATA!$AT$43:$AX$43</definedName>
    <definedName name="小学校">基礎DATA!$Q$3:$AB$3</definedName>
    <definedName name="小学校・英語教育推進">基礎DATA!$Q$4:$AB$4</definedName>
    <definedName name="小学校・有資格加点">基礎DATA!$I$49:$I$51</definedName>
    <definedName name="小学校・理科教育推進">基礎DATA!$Q$5:$AB$5</definedName>
    <definedName name="小学校幼のみ可">基礎DATA!$Q$39</definedName>
    <definedName name="小総">基礎DATA!$Q$46:$Z$46</definedName>
    <definedName name="小中">基礎DATA!$Q$45</definedName>
    <definedName name="小中異動黄色">基礎DATA!$AL$23:$AL$24</definedName>
    <definedName name="水泳黄色">基礎DATA!$AM$8:$AM$9</definedName>
    <definedName name="性別">基礎DATA!$AL$8:$AL$10</definedName>
    <definedName name="選考区分">基礎DATA!$C$9:$C$16</definedName>
    <definedName name="前倒し採用の希望">基礎DATA!$AL$43:$AL$44</definedName>
    <definedName name="全校種教科">基礎DATA!$G$3:$G$24</definedName>
    <definedName name="相違の有無">基礎DATA!$AM$19</definedName>
    <definedName name="総合支援学校">基礎DATA!$Q$27:$AC$27</definedName>
    <definedName name="総小">基礎DATA!$Q$49:$Z$49</definedName>
    <definedName name="総中">基礎DATA!$Q$50</definedName>
    <definedName name="卒業等">基礎DATA!$AN$8:$AN$13</definedName>
    <definedName name="大学3回生等特別">基礎DATA!$C$55:$C$56</definedName>
    <definedName name="大推">基礎DATA!$I$17:$I$26</definedName>
    <definedName name="中学校・英語">基礎DATA!$Q$16:$S$16</definedName>
    <definedName name="中学校・音楽">基礎DATA!$Q$11:$R$11</definedName>
    <definedName name="中学校・家庭">基礎DATA!$Q$15:$R$15</definedName>
    <definedName name="中学校・技術">基礎DATA!$Q$14:$R$14</definedName>
    <definedName name="中学校・国語">基礎DATA!$Q$7:$S$7</definedName>
    <definedName name="中学校・社会">基礎DATA!$Q$8:$S$8</definedName>
    <definedName name="中学校・数学">基礎DATA!$Q$9:$S$9</definedName>
    <definedName name="中学校・美術">基礎DATA!$Q$12:$R$12</definedName>
    <definedName name="中学校・保健体育">基礎DATA!$Q$13:$R$13</definedName>
    <definedName name="中学校・理科">基礎DATA!$Q$10:$S$10</definedName>
    <definedName name="中学校一種">基礎DATA!$AT$11:$BF$11</definedName>
    <definedName name="中学校専修">基礎DATA!$AT$13:$BF$13</definedName>
    <definedName name="中学校二種">基礎DATA!$AT$12:$BF$12</definedName>
    <definedName name="中小">基礎DATA!$Q$47</definedName>
    <definedName name="中総">基礎DATA!$Q$48</definedName>
    <definedName name="同意">基礎DATA!$AM$26:$AM$27</definedName>
    <definedName name="特別支援学校一種">基礎DATA!$AT$18:$AZ$18</definedName>
    <definedName name="特別支援学校専修">基礎DATA!$AT$20:$AZ$20</definedName>
    <definedName name="特別支援学校二種">基礎DATA!$AT$19:$AZ$19</definedName>
    <definedName name="入学">基礎DATA!$AN$15:$AN$16</definedName>
    <definedName name="免許取得">基礎DATA!$AS$42:$AS$43</definedName>
    <definedName name="免許種別">基礎DATA!$AS$3:$AS$37</definedName>
    <definedName name="免許無受験の有無">基礎DATA!$AM$13:$AM$16</definedName>
    <definedName name="有">基礎DATA!$AN$23:$AN$41</definedName>
    <definedName name="有無">基礎DATA!$AN$22:$AO$22</definedName>
    <definedName name="理数工チャレ">基礎DATA!$H$11:$H$15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9" l="1"/>
  <c r="Q71" i="28" l="1"/>
  <c r="Q70" i="28"/>
  <c r="Q69" i="28"/>
  <c r="R15" i="28"/>
  <c r="R24" i="28" l="1"/>
  <c r="R25" i="28"/>
  <c r="Q45" i="28"/>
  <c r="R16" i="28"/>
  <c r="R26" i="28"/>
  <c r="Q43" i="28" l="1"/>
  <c r="C23" i="29"/>
  <c r="H4" i="29" s="1"/>
  <c r="BO2" i="13"/>
  <c r="BM2" i="13"/>
  <c r="BK2" i="13"/>
  <c r="BI2" i="13"/>
  <c r="BG2" i="13"/>
  <c r="BE2" i="13"/>
  <c r="BC2" i="13"/>
  <c r="BA2" i="13"/>
  <c r="AY2" i="13"/>
  <c r="AJ2" i="13"/>
  <c r="AG2" i="13"/>
  <c r="S41" i="28"/>
  <c r="AK2" i="13"/>
  <c r="BX2" i="13"/>
  <c r="BW2" i="13"/>
  <c r="F4" i="29" l="1"/>
  <c r="G4" i="29"/>
  <c r="BV2" i="13"/>
  <c r="BU2" i="13"/>
  <c r="Q2" i="13" l="1"/>
  <c r="R35" i="28" l="1"/>
  <c r="Q32" i="28"/>
  <c r="Q40" i="28"/>
  <c r="R32" i="28"/>
  <c r="R31" i="28"/>
  <c r="R29" i="28"/>
  <c r="Q63" i="28"/>
  <c r="Q62" i="28"/>
  <c r="Q61" i="28"/>
  <c r="Q54" i="28"/>
  <c r="Q53" i="28"/>
  <c r="Q52" i="28"/>
  <c r="Q49" i="28"/>
  <c r="Q91" i="28" l="1"/>
  <c r="R35" i="8"/>
  <c r="Q89" i="28" l="1"/>
  <c r="Q89" i="8"/>
  <c r="Q16" i="28"/>
  <c r="CE2" i="13" l="1"/>
  <c r="C13" i="29" l="1"/>
  <c r="C10" i="29"/>
  <c r="D22" i="29"/>
  <c r="C12" i="29" s="1"/>
  <c r="C21" i="29"/>
  <c r="C20" i="29"/>
  <c r="C19" i="29"/>
  <c r="C11" i="29"/>
  <c r="C22" i="29" l="1"/>
  <c r="AD20" i="29" l="1"/>
  <c r="AD13" i="29"/>
  <c r="AE25" i="29"/>
  <c r="AE24" i="29"/>
  <c r="AE23" i="29"/>
  <c r="AE22" i="29"/>
  <c r="AE21" i="29"/>
  <c r="AE20" i="29"/>
  <c r="AE19" i="29"/>
  <c r="AE18" i="29"/>
  <c r="AE17" i="29"/>
  <c r="AE15" i="29"/>
  <c r="AE13" i="29"/>
  <c r="AE12" i="29"/>
  <c r="AE10" i="29"/>
  <c r="AE9" i="29"/>
  <c r="AE8" i="29"/>
  <c r="AE7" i="29"/>
  <c r="AE6" i="29"/>
  <c r="AE5" i="29"/>
  <c r="AE4" i="29"/>
  <c r="AE3" i="29"/>
  <c r="AE2" i="29"/>
  <c r="AC9" i="29"/>
  <c r="AB21" i="29"/>
  <c r="AB19" i="29"/>
  <c r="AB18" i="29"/>
  <c r="AB6" i="29"/>
  <c r="AB5" i="29"/>
  <c r="AA25" i="29"/>
  <c r="AA24" i="29"/>
  <c r="AA23" i="29"/>
  <c r="AA22" i="29"/>
  <c r="AA21" i="29"/>
  <c r="AA20" i="29"/>
  <c r="AA19" i="29"/>
  <c r="AA18" i="29"/>
  <c r="AA17" i="29"/>
  <c r="AA15" i="29"/>
  <c r="AA13" i="29"/>
  <c r="AA12" i="29"/>
  <c r="AA10" i="29"/>
  <c r="AA9" i="29"/>
  <c r="AA8" i="29"/>
  <c r="AA7" i="29"/>
  <c r="AA6" i="29"/>
  <c r="AA5" i="29"/>
  <c r="AA4" i="29"/>
  <c r="AA3" i="29"/>
  <c r="AA2" i="29"/>
  <c r="R23" i="28" l="1"/>
  <c r="AE2" i="13" l="1"/>
  <c r="Q73" i="28" l="1"/>
  <c r="Q34" i="28"/>
  <c r="N49" i="28" l="1"/>
  <c r="CO2" i="13"/>
  <c r="CN2" i="13"/>
  <c r="CM2" i="13"/>
  <c r="CL2" i="13"/>
  <c r="CK2" i="13"/>
  <c r="K2" i="13" l="1"/>
  <c r="J2" i="13"/>
  <c r="I2" i="13"/>
  <c r="Q47" i="28" l="1"/>
  <c r="A19" i="28" l="1"/>
  <c r="Q14" i="28" l="1"/>
  <c r="G19" i="28"/>
  <c r="R11" i="28"/>
  <c r="R33" i="28" l="1"/>
  <c r="R36" i="28"/>
  <c r="R27" i="28"/>
  <c r="Q24" i="28"/>
  <c r="P67" i="28" l="1"/>
  <c r="R22" i="28" l="1"/>
  <c r="R21" i="28"/>
  <c r="R19" i="28" l="1"/>
  <c r="C22" i="8"/>
  <c r="C43" i="8" s="1"/>
  <c r="C48" i="8"/>
  <c r="C47" i="8"/>
  <c r="E15" i="28"/>
  <c r="Q26" i="28"/>
  <c r="C21" i="8"/>
  <c r="Q75" i="28" l="1"/>
  <c r="Q72" i="28" l="1"/>
  <c r="R17" i="28"/>
  <c r="R14" i="28"/>
  <c r="R13" i="28"/>
  <c r="Q15" i="28" l="1"/>
  <c r="Q13" i="28"/>
  <c r="Q74" i="28" l="1"/>
  <c r="Q56" i="28"/>
  <c r="Q55" i="28"/>
  <c r="Q33" i="28"/>
  <c r="Q35" i="28" s="1"/>
  <c r="B8" i="29" s="1"/>
  <c r="Q25" i="28"/>
  <c r="Q23" i="28"/>
  <c r="Q22" i="28"/>
  <c r="Q21" i="28"/>
  <c r="Q12" i="28"/>
  <c r="Q17" i="28" s="1"/>
  <c r="R18" i="28"/>
  <c r="Q57" i="28" l="1"/>
  <c r="Q27" i="28"/>
  <c r="B15" i="28"/>
  <c r="CJ2" i="13" l="1"/>
  <c r="M35" i="28" l="1"/>
  <c r="AF2" i="13" l="1"/>
  <c r="AV2" i="13" l="1"/>
  <c r="AU2" i="13"/>
  <c r="AR2" i="13"/>
  <c r="AS2" i="13"/>
  <c r="AT2" i="13"/>
  <c r="AD2" i="13"/>
  <c r="Q76" i="28" l="1"/>
  <c r="Q77" i="28" s="1"/>
  <c r="CG2" i="13"/>
  <c r="CD2" i="13"/>
  <c r="CC2" i="13"/>
  <c r="BT2" i="13"/>
  <c r="BS2" i="13"/>
  <c r="BR2" i="13"/>
  <c r="BQ2" i="13"/>
  <c r="BP2" i="13"/>
  <c r="AM2" i="13"/>
  <c r="AN2" i="13"/>
  <c r="AO2" i="13"/>
  <c r="AP2" i="13"/>
  <c r="AQ2" i="13"/>
  <c r="AL2" i="13"/>
  <c r="AI2" i="13"/>
  <c r="AH2" i="13"/>
  <c r="AC2" i="13"/>
  <c r="AB2" i="13"/>
  <c r="AA2" i="13"/>
  <c r="Y2" i="13"/>
  <c r="X2" i="13"/>
  <c r="W2" i="13"/>
  <c r="T2" i="13"/>
  <c r="S2" i="13"/>
  <c r="R2" i="13"/>
  <c r="P2" i="13"/>
  <c r="N2" i="13"/>
  <c r="M2" i="13"/>
  <c r="L2" i="13"/>
  <c r="H2" i="13"/>
  <c r="G2" i="13"/>
  <c r="F2" i="13"/>
  <c r="E2" i="13"/>
  <c r="F62" i="28"/>
  <c r="C2" i="13"/>
  <c r="D2" i="13"/>
  <c r="R37" i="28" l="1"/>
  <c r="CF2" i="13"/>
  <c r="CB2" i="13"/>
  <c r="CA2" i="13"/>
  <c r="BZ2" i="13"/>
  <c r="BY2" i="13"/>
  <c r="B2" i="13"/>
  <c r="A2" i="13"/>
  <c r="T144" i="28" l="1"/>
  <c r="T143" i="28"/>
  <c r="R143" i="28"/>
  <c r="S143" i="28" s="1"/>
  <c r="T142" i="28"/>
  <c r="T141" i="28"/>
  <c r="R141" i="28"/>
  <c r="S141" i="28" s="1"/>
  <c r="T140" i="28"/>
  <c r="T139" i="28"/>
  <c r="R139" i="28"/>
  <c r="S139" i="28" s="1"/>
  <c r="T138" i="28"/>
  <c r="T137" i="28"/>
  <c r="R137" i="28"/>
  <c r="S137" i="28" s="1"/>
  <c r="T136" i="28"/>
  <c r="T135" i="28"/>
  <c r="R135" i="28"/>
  <c r="S135" i="28" s="1"/>
  <c r="T134" i="28"/>
  <c r="T133" i="28"/>
  <c r="R133" i="28"/>
  <c r="S133" i="28" s="1"/>
  <c r="T132" i="28"/>
  <c r="T131" i="28"/>
  <c r="R131" i="28"/>
  <c r="S131" i="28" s="1"/>
  <c r="T130" i="28"/>
  <c r="T129" i="28"/>
  <c r="R129" i="28"/>
  <c r="S129" i="28" s="1"/>
  <c r="T128" i="28"/>
  <c r="T127" i="28"/>
  <c r="R127" i="28"/>
  <c r="S127" i="28" s="1"/>
  <c r="T126" i="28"/>
  <c r="T125" i="28"/>
  <c r="R125" i="28"/>
  <c r="S125" i="28" s="1"/>
  <c r="T124" i="28"/>
  <c r="T123" i="28"/>
  <c r="R123" i="28"/>
  <c r="S123" i="28" s="1"/>
  <c r="T122" i="28"/>
  <c r="T121" i="28"/>
  <c r="R121" i="28"/>
  <c r="S121" i="28" s="1"/>
  <c r="T120" i="28"/>
  <c r="T119" i="28"/>
  <c r="R119" i="28"/>
  <c r="S119" i="28" s="1"/>
  <c r="T118" i="28"/>
  <c r="T117" i="28"/>
  <c r="R117" i="28"/>
  <c r="S117" i="28" s="1"/>
  <c r="T116" i="28"/>
  <c r="T115" i="28"/>
  <c r="R115" i="28"/>
  <c r="S115" i="28" s="1"/>
  <c r="T114" i="28"/>
  <c r="T113" i="28"/>
  <c r="R113" i="28"/>
  <c r="S113" i="28" s="1"/>
  <c r="T112" i="28"/>
  <c r="T111" i="28"/>
  <c r="R111" i="28"/>
  <c r="S111" i="28" s="1"/>
  <c r="T110" i="28"/>
  <c r="T109" i="28"/>
  <c r="R109" i="28"/>
  <c r="S109" i="28" s="1"/>
  <c r="L104" i="28"/>
  <c r="L103" i="28"/>
  <c r="T87" i="28"/>
  <c r="T86" i="28"/>
  <c r="R86" i="28"/>
  <c r="S86" i="28" s="1"/>
  <c r="T85" i="28"/>
  <c r="T84" i="28"/>
  <c r="R84" i="28"/>
  <c r="S84" i="28" s="1"/>
  <c r="T83" i="28"/>
  <c r="T82" i="28"/>
  <c r="R82" i="28"/>
  <c r="S82" i="28" s="1"/>
  <c r="T81" i="28"/>
  <c r="T80" i="28"/>
  <c r="R80" i="28"/>
  <c r="S80" i="28" s="1"/>
  <c r="T79" i="28"/>
  <c r="T78" i="28"/>
  <c r="R78" i="28"/>
  <c r="S78" i="28" s="1"/>
  <c r="T77" i="28"/>
  <c r="T76" i="28"/>
  <c r="R76" i="28"/>
  <c r="S76" i="28" s="1"/>
  <c r="T75" i="28"/>
  <c r="T74" i="28"/>
  <c r="R74" i="28"/>
  <c r="S74" i="28" s="1"/>
  <c r="T73" i="28"/>
  <c r="T72" i="28"/>
  <c r="R72" i="28"/>
  <c r="S72" i="28" s="1"/>
  <c r="T71" i="28"/>
  <c r="T70" i="28"/>
  <c r="R70" i="28"/>
  <c r="S70" i="28" s="1"/>
  <c r="L65" i="28"/>
  <c r="L64" i="28"/>
  <c r="A64" i="28"/>
  <c r="G17" i="28"/>
  <c r="L36" i="28"/>
  <c r="A8" i="28"/>
  <c r="G18" i="28" l="1"/>
  <c r="G18" i="29" s="1"/>
  <c r="O2" i="13"/>
  <c r="BH2" i="13"/>
  <c r="BF2" i="13"/>
  <c r="BN2" i="13"/>
  <c r="BD2" i="13"/>
  <c r="BL2" i="13"/>
  <c r="BB2" i="13"/>
  <c r="BJ2" i="13"/>
  <c r="AZ2" i="13"/>
  <c r="AX2" i="13"/>
  <c r="Q65" i="28"/>
  <c r="R38" i="28" s="1"/>
  <c r="R30" i="28"/>
  <c r="H17" i="29" l="1"/>
  <c r="D15" i="29"/>
  <c r="C15" i="29" s="1"/>
  <c r="I17" i="29"/>
  <c r="E18" i="29"/>
  <c r="F18" i="29"/>
  <c r="R34" i="28"/>
  <c r="S40" i="28"/>
  <c r="F17" i="29"/>
  <c r="E17" i="29"/>
  <c r="G17" i="29"/>
  <c r="D17" i="29"/>
  <c r="D18" i="29"/>
  <c r="R20" i="28"/>
  <c r="C20" i="8"/>
  <c r="R28" i="28" l="1"/>
  <c r="R12" i="28"/>
  <c r="P10" i="28" s="1"/>
  <c r="C9" i="29"/>
  <c r="E4" i="29" s="1"/>
  <c r="D4" i="29"/>
  <c r="C18" i="29"/>
  <c r="J17" i="29"/>
  <c r="C17" i="29" s="1"/>
  <c r="C42" i="8"/>
  <c r="C41" i="8"/>
  <c r="C4" i="29" l="1"/>
  <c r="B4" i="29"/>
  <c r="C34" i="8"/>
  <c r="C35" i="8"/>
  <c r="C7" i="29" l="1"/>
  <c r="C5" i="29"/>
  <c r="C6" i="29"/>
  <c r="U2" i="13"/>
  <c r="V2" i="13" s="1"/>
  <c r="Z2" i="13" l="1"/>
  <c r="CH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京都市教育委員会教職員人事課</author>
  </authors>
  <commentList>
    <comment ref="L9" authorId="0" shapeId="0" xr:uid="{00000000-0006-0000-0000-000001000000}">
      <text>
        <r>
          <rPr>
            <b/>
            <sz val="9"/>
            <color indexed="81"/>
            <rFont val="ＭＳ Ｐゴシック"/>
            <family val="3"/>
            <charset val="128"/>
          </rPr>
          <t>教育委員会が入力</t>
        </r>
      </text>
    </comment>
    <comment ref="B11" authorId="0" shapeId="0" xr:uid="{00000000-0006-0000-0000-000002000000}">
      <text>
        <r>
          <rPr>
            <b/>
            <sz val="9"/>
            <color indexed="81"/>
            <rFont val="ＭＳ Ｐゴシック"/>
            <family val="3"/>
            <charset val="128"/>
          </rPr>
          <t>姓 のふりがな
”ひらがな”で入力</t>
        </r>
      </text>
    </comment>
    <comment ref="D11" authorId="0" shapeId="0" xr:uid="{00000000-0006-0000-0000-000003000000}">
      <text>
        <r>
          <rPr>
            <b/>
            <sz val="9"/>
            <color indexed="81"/>
            <rFont val="MS P ゴシック"/>
            <family val="3"/>
            <charset val="128"/>
          </rPr>
          <t>名 のふりがな
”ひらがな”で入力</t>
        </r>
      </text>
    </comment>
    <comment ref="K11" authorId="1" shapeId="0" xr:uid="{00000000-0006-0000-0000-000004000000}">
      <text>
        <r>
          <rPr>
            <b/>
            <sz val="9"/>
            <color indexed="81"/>
            <rFont val="MS P ゴシック"/>
            <family val="3"/>
            <charset val="128"/>
          </rPr>
          <t>☆証明写真の貼り方がわからない場合は以下を参考にしてください。
1.証明写真のデータをデスクトップやピクチャ等，読込み可能なところに保存。
2.証明写真を貼り付けるセル(Ｋ11(灰色部分))をクリック。
3.上段メニュー「挿入」をクリックし，「画像」をクリックすると，「図の挿入」ダイアログボックスが表示される。
4.証明写真の保存先（デスクトップやピクチャ）を選択し，証明写真のファイルをクリックしてダイアログ下段の「挿入」をクリック。
5.写真内の任意の場所で右クリックし，「サイズとプロパティ」を選択（左クリック）
6.右側に表示される「図形の書式設定」内の「サイズ」欄で，高さを7cmにする。（この時，「縦横比を固定する」にチェック✓が付いていること）
7.写真内の任意の場所をクリック，ドラッグして写真貼り付け場所の黄色い四角形上に置く。</t>
        </r>
      </text>
    </comment>
    <comment ref="B12" authorId="0" shapeId="0" xr:uid="{00000000-0006-0000-0000-000005000000}">
      <text>
        <r>
          <rPr>
            <b/>
            <sz val="9"/>
            <color indexed="81"/>
            <rFont val="MS P ゴシック"/>
            <family val="3"/>
            <charset val="128"/>
          </rPr>
          <t>ふりがなを先に入力して、
氏名の　姓　を入力</t>
        </r>
      </text>
    </comment>
    <comment ref="D12" authorId="0" shapeId="0" xr:uid="{00000000-0006-0000-0000-000006000000}">
      <text>
        <r>
          <rPr>
            <b/>
            <sz val="9"/>
            <color indexed="81"/>
            <rFont val="MS P ゴシック"/>
            <family val="3"/>
            <charset val="128"/>
          </rPr>
          <t>ふりがなを先に入力して、
氏名の　名　を入力</t>
        </r>
      </text>
    </comment>
    <comment ref="G12" authorId="0" shapeId="0" xr:uid="{00000000-0006-0000-0000-000007000000}">
      <text>
        <r>
          <rPr>
            <b/>
            <sz val="9"/>
            <color indexed="81"/>
            <rFont val="ＭＳ Ｐゴシック"/>
            <family val="3"/>
            <charset val="128"/>
          </rPr>
          <t>選択肢から選ぶ</t>
        </r>
      </text>
    </comment>
    <comment ref="Q12" authorId="0" shapeId="0" xr:uid="{00000000-0006-0000-0000-000008000000}">
      <text>
        <r>
          <rPr>
            <b/>
            <sz val="9"/>
            <color indexed="81"/>
            <rFont val="MS P ゴシック"/>
            <family val="3"/>
            <charset val="128"/>
          </rPr>
          <t>【関数】
=IF(OR(A12="一般",A12="障害者特別"),"一次免除・一般・障害","")</t>
        </r>
        <r>
          <rPr>
            <sz val="9"/>
            <color indexed="81"/>
            <rFont val="MS P ゴシック"/>
            <family val="3"/>
            <charset val="128"/>
          </rPr>
          <t xml:space="preserve">
セルA12（選考区分）が「一般」または「障害者特別」のとき，「一時免除・一般・障害」とする。
それ以外の時は，空白。
ここで，「第一次試験一部免除等」の選択肢を決定する，＜リスト＞の”名前”を決めている。</t>
        </r>
      </text>
    </comment>
    <comment ref="Q13" authorId="0" shapeId="0" xr:uid="{00000000-0006-0000-0000-000009000000}">
      <text>
        <r>
          <rPr>
            <b/>
            <sz val="9"/>
            <color indexed="81"/>
            <rFont val="MS P ゴシック"/>
            <family val="3"/>
            <charset val="128"/>
          </rPr>
          <t>【関数】
=IF(OR(A12="現職教諭特別",A12="国際貢献活動経験者特別"),"一次免除・国際・現職","")
セルA12（選考区分）が「現職教諭特別」または「国際貢献活動経験者特別」のとき，「一時免除・国際・現職」とする。
それ以外の時は，空白。
ここで，「第一次試験一部免除等」の選択肢を決定する，＜リスト＞の”名前”を決めている。</t>
        </r>
        <r>
          <rPr>
            <sz val="9"/>
            <color indexed="81"/>
            <rFont val="MS P ゴシック"/>
            <family val="3"/>
            <charset val="128"/>
          </rPr>
          <t xml:space="preserve">
</t>
        </r>
      </text>
    </comment>
    <comment ref="B14" authorId="0" shapeId="0" xr:uid="{00000000-0006-0000-0000-00000A000000}">
      <text>
        <r>
          <rPr>
            <b/>
            <sz val="9"/>
            <color indexed="81"/>
            <rFont val="MS P ゴシック"/>
            <family val="3"/>
            <charset val="128"/>
          </rPr>
          <t xml:space="preserve">生年月日入力
入力形式例
</t>
        </r>
        <r>
          <rPr>
            <b/>
            <sz val="12"/>
            <color indexed="81"/>
            <rFont val="MS P ゴシック"/>
            <family val="3"/>
            <charset val="128"/>
          </rPr>
          <t>Ｈ6.7.20</t>
        </r>
        <r>
          <rPr>
            <b/>
            <sz val="9"/>
            <color indexed="81"/>
            <rFont val="MS P ゴシック"/>
            <family val="3"/>
            <charset val="128"/>
          </rPr>
          <t xml:space="preserve">　または
</t>
        </r>
        <r>
          <rPr>
            <b/>
            <sz val="12"/>
            <color indexed="81"/>
            <rFont val="MS P ゴシック"/>
            <family val="3"/>
            <charset val="128"/>
          </rPr>
          <t>1994/7/20</t>
        </r>
      </text>
    </comment>
    <comment ref="G14" authorId="0" shapeId="0" xr:uid="{00000000-0006-0000-0000-00000B000000}">
      <text>
        <r>
          <rPr>
            <b/>
            <sz val="11"/>
            <color indexed="81"/>
            <rFont val="ＭＳ Ｐゴシック"/>
            <family val="3"/>
            <charset val="128"/>
          </rPr>
          <t>選択肢から選ぶ。（</t>
        </r>
        <r>
          <rPr>
            <b/>
            <sz val="11"/>
            <color indexed="10"/>
            <rFont val="ＭＳ Ｐゴシック"/>
            <family val="3"/>
            <charset val="128"/>
          </rPr>
          <t>※こちらで選択しなかった場合、免除が適用されませんので注意してください。</t>
        </r>
        <r>
          <rPr>
            <b/>
            <sz val="11"/>
            <color indexed="81"/>
            <rFont val="ＭＳ Ｐゴシック"/>
            <family val="3"/>
            <charset val="128"/>
          </rPr>
          <t>）
免除等を使用しない場合は「なし」を選択。</t>
        </r>
        <r>
          <rPr>
            <b/>
            <sz val="9"/>
            <color indexed="81"/>
            <rFont val="ＭＳ Ｐゴシック"/>
            <family val="3"/>
            <charset val="128"/>
          </rPr>
          <t xml:space="preserve">
選択を取り消す場合は[Delete]キーで消去する。</t>
        </r>
      </text>
    </comment>
    <comment ref="Q14" authorId="0" shapeId="0" xr:uid="{00000000-0006-0000-0000-00000C000000}">
      <text>
        <r>
          <rPr>
            <b/>
            <sz val="9"/>
            <color indexed="81"/>
            <rFont val="MS P ゴシック"/>
            <family val="3"/>
            <charset val="128"/>
          </rPr>
          <t>【関数】
=IF(OR(A12="フロンティア特別・理数工コース",A12="フロンティア特別・保健体育コース",A12="フロンティア特別・英語ネイティブコース",A12="自立活動担当教員特別"),"一次免除・フロ・自立","")
セルA12（選考区分）が「フロンティア特別・理数工コース」または「フロンティア特別・保健体育コース」または「フロンティア特別・英語ネイティブコース」または「自立活動担当教員特別」のとき，「一時免除・フロ・自立」とする。
それ以外の時は，空白。
ここで，「第一次試験一部免除等」の選択肢を決定する，＜リスト＞の”名前”を決めている。</t>
        </r>
      </text>
    </comment>
    <comment ref="E15" authorId="0" shapeId="0" xr:uid="{00000000-0006-0000-0000-00000D000000}">
      <text>
        <r>
          <rPr>
            <b/>
            <sz val="9"/>
            <color indexed="81"/>
            <rFont val="MS P ゴシック"/>
            <family val="3"/>
            <charset val="128"/>
          </rPr>
          <t>自動で表示されます
（入力不要）</t>
        </r>
        <r>
          <rPr>
            <sz val="9"/>
            <color indexed="81"/>
            <rFont val="MS P ゴシック"/>
            <family val="3"/>
            <charset val="128"/>
          </rPr>
          <t xml:space="preserve">
</t>
        </r>
      </text>
    </comment>
    <comment ref="B16" authorId="0" shapeId="0" xr:uid="{00000000-0006-0000-0000-00000E000000}">
      <text>
        <r>
          <rPr>
            <b/>
            <sz val="9"/>
            <color indexed="81"/>
            <rFont val="MS P ゴシック"/>
            <family val="3"/>
            <charset val="128"/>
          </rPr>
          <t>選択肢から選ぶ。</t>
        </r>
      </text>
    </comment>
    <comment ref="G16" authorId="0" shapeId="0" xr:uid="{00000000-0006-0000-0000-00000F000000}">
      <text>
        <r>
          <rPr>
            <b/>
            <sz val="12"/>
            <color indexed="81"/>
            <rFont val="ＭＳ Ｐゴシック"/>
            <family val="3"/>
            <charset val="128"/>
          </rPr>
          <t>「①選考区分」「②「第１次試験一部免除等」を決めてから
「③出願区分」を選択肢から選ぶ。
①②を変更した場合は
最初から選びなおす。</t>
        </r>
      </text>
    </comment>
    <comment ref="B17" authorId="0" shapeId="0" xr:uid="{00000000-0006-0000-0000-000010000000}">
      <text>
        <r>
          <rPr>
            <b/>
            <sz val="9"/>
            <color indexed="81"/>
            <rFont val="MS P ゴシック"/>
            <family val="3"/>
            <charset val="128"/>
          </rPr>
          <t>欄が灰色の時は選択できません。
加点は最大10点のため、最大2種類まで選択可。
欄が赤色の場合は、同一資格の選択となっているか、第1次試験免除が選択されている状況ですので、適切な状況に修正してください。</t>
        </r>
      </text>
    </comment>
    <comment ref="H17" authorId="0" shapeId="0" xr:uid="{00000000-0006-0000-0000-000011000000}">
      <text>
        <r>
          <rPr>
            <b/>
            <sz val="11"/>
            <color indexed="81"/>
            <rFont val="MS P ゴシック"/>
            <family val="3"/>
            <charset val="128"/>
          </rPr>
          <t>併願する場合は選択肢から選ぶ。
欄が灰色の時は選択できません。
欄が赤色の時や誤って選択した場合は、Deleteキーで消去。</t>
        </r>
      </text>
    </comment>
    <comment ref="Q17" authorId="0" shapeId="0" xr:uid="{00000000-0006-0000-0000-000012000000}">
      <text>
        <r>
          <rPr>
            <b/>
            <sz val="9"/>
            <color indexed="81"/>
            <rFont val="MS P ゴシック"/>
            <family val="3"/>
            <charset val="128"/>
          </rPr>
          <t>【関数】
=Q12&amp;Q13&amp;Q14
ここで上三行（セルQ12からQ14)のいずれかで決まった＜リスト＞の”名前”を集約。
G12（第１次試験一部免除等」の入力規則での「INDIRECT(Q15)」として使用。
シート【基礎DATA】のセルC16からC41に＜リスト）有。</t>
        </r>
      </text>
    </comment>
    <comment ref="B18" authorId="0" shapeId="0" xr:uid="{00000000-0006-0000-0000-000013000000}">
      <text>
        <r>
          <rPr>
            <b/>
            <sz val="9"/>
            <color indexed="81"/>
            <rFont val="MS P ゴシック"/>
            <family val="3"/>
            <charset val="128"/>
          </rPr>
          <t>欄が灰色の時は選択できません。
加点は最大10点のため、最大2種類まで選択可。
欄が赤色の場合は、同一資格の選択となっているか、第1次試験免除が選択されている状況ですので、適切な状況に修正してください。</t>
        </r>
      </text>
    </comment>
    <comment ref="H18" authorId="0" shapeId="0" xr:uid="{00000000-0006-0000-0000-000014000000}">
      <text>
        <r>
          <rPr>
            <b/>
            <sz val="11"/>
            <color indexed="81"/>
            <rFont val="MS P ゴシック"/>
            <family val="3"/>
            <charset val="128"/>
          </rPr>
          <t>併願する場合は選択肢から選ぶ。
欄が灰色の時は選択できません。
欄が赤色の時や誤って選択した場合は、Deleteキーで消去。</t>
        </r>
      </text>
    </comment>
    <comment ref="B19" authorId="0" shapeId="0" xr:uid="{00000000-0006-0000-0000-000015000000}">
      <text>
        <r>
          <rPr>
            <b/>
            <sz val="9"/>
            <color indexed="81"/>
            <rFont val="MS P ゴシック"/>
            <family val="3"/>
            <charset val="128"/>
          </rPr>
          <t>必要に応じて入力。
特に【注意事項】で指示された場合（欄が黄色）は必ず入力。</t>
        </r>
      </text>
    </comment>
    <comment ref="G20" authorId="0" shapeId="0" xr:uid="{00000000-0006-0000-0000-000016000000}">
      <text>
        <r>
          <rPr>
            <b/>
            <sz val="9"/>
            <color indexed="81"/>
            <rFont val="ＭＳ Ｐゴシック"/>
            <family val="3"/>
            <charset val="128"/>
          </rPr>
          <t>”第１次試験一部免除等”において”(9)英語資格所有者”を選択した場合、または”選考区分”で「特別・英語コース」を選択し、該当資格を使用する場合に、選択します。
欄が赤色の時は、必要資格を満たしていないため、Deleteキーで消去のうえ、再選択してください。</t>
        </r>
      </text>
    </comment>
    <comment ref="D21" authorId="0" shapeId="0" xr:uid="{00000000-0006-0000-0000-000017000000}">
      <text>
        <r>
          <rPr>
            <b/>
            <sz val="9"/>
            <color indexed="81"/>
            <rFont val="ＭＳ Ｐゴシック"/>
            <family val="3"/>
            <charset val="128"/>
          </rPr>
          <t>市町村に続く住所のふりがなを”ひらがな”で入力</t>
        </r>
      </text>
    </comment>
    <comment ref="Q21" authorId="0" shapeId="0" xr:uid="{00000000-0006-0000-0000-000018000000}">
      <text>
        <r>
          <rPr>
            <b/>
            <sz val="9"/>
            <color indexed="81"/>
            <rFont val="MS P ゴシック"/>
            <family val="3"/>
            <charset val="128"/>
          </rPr>
          <t>【関数】
=IF(OR(Q19="一般(7)",Q19="国際(7)",Q19="障害(7)"),"理数工チャレ","")
Q19（先刻区分と一時免除の組合せパターン）が，「一般(7)」または「国際(7)」または「障害(7)」のとき，「理数工チャレ」とする。それ以外は空白。</t>
        </r>
      </text>
    </comment>
    <comment ref="D22" authorId="0" shapeId="0" xr:uid="{00000000-0006-0000-0000-000019000000}">
      <text>
        <r>
          <rPr>
            <b/>
            <sz val="9"/>
            <color indexed="81"/>
            <rFont val="ＭＳ Ｐゴシック"/>
            <family val="3"/>
            <charset val="128"/>
          </rPr>
          <t>半角数字
前　３桁</t>
        </r>
      </text>
    </comment>
    <comment ref="G22" authorId="0" shapeId="0" xr:uid="{00000000-0006-0000-0000-00001A000000}">
      <text>
        <r>
          <rPr>
            <b/>
            <sz val="9"/>
            <color indexed="81"/>
            <rFont val="ＭＳ Ｐゴシック"/>
            <family val="3"/>
            <charset val="128"/>
          </rPr>
          <t>半角数字
後　４桁</t>
        </r>
      </text>
    </comment>
    <comment ref="Q22" authorId="0" shapeId="0" xr:uid="{00000000-0006-0000-0000-00001B000000}">
      <text>
        <r>
          <rPr>
            <b/>
            <sz val="9"/>
            <color indexed="81"/>
            <rFont val="MS P ゴシック"/>
            <family val="3"/>
            <charset val="128"/>
          </rPr>
          <t>【関数】
=IF(OR(Q19="一般(8)",Q19="国際(8)",Q19="障害(8)"),"英資格","")
Q19（選考区分と一時免除の組合せパターン）が「一般(8)」または「国際(8)」または「障害(8)」のとき，「英資格」とする。それ以外は空白。</t>
        </r>
      </text>
    </comment>
    <comment ref="D23" authorId="0" shapeId="0" xr:uid="{00000000-0006-0000-0000-00001C000000}">
      <text>
        <r>
          <rPr>
            <b/>
            <sz val="9"/>
            <color indexed="81"/>
            <rFont val="MS P ゴシック"/>
            <family val="3"/>
            <charset val="128"/>
          </rPr>
          <t>例）
〇〇県
〇〇府　等</t>
        </r>
      </text>
    </comment>
    <comment ref="I23" authorId="0" shapeId="0" xr:uid="{00000000-0006-0000-0000-00001D000000}">
      <text>
        <r>
          <rPr>
            <b/>
            <sz val="9"/>
            <color indexed="81"/>
            <rFont val="ＭＳ Ｐゴシック"/>
            <family val="3"/>
            <charset val="128"/>
          </rPr>
          <t>例）
〇〇市
〇〇郡〇〇町
〇〇郡〇〇村　等
特別区の場合は区名を入力</t>
        </r>
      </text>
    </comment>
    <comment ref="B24" authorId="0" shapeId="0" xr:uid="{00000000-0006-0000-0000-00001E000000}">
      <text>
        <r>
          <rPr>
            <b/>
            <sz val="9"/>
            <color indexed="81"/>
            <rFont val="ＭＳ Ｐゴシック"/>
            <family val="3"/>
            <charset val="128"/>
          </rPr>
          <t>”市町村”に続く住所入力
（特別区の場合は区に続く住所）
区・町・丁目・番地・号・マンション名・部屋番号　等</t>
        </r>
      </text>
    </comment>
    <comment ref="N24" authorId="0" shapeId="0" xr:uid="{00000000-0006-0000-0000-00001F000000}">
      <text>
        <r>
          <rPr>
            <b/>
            <sz val="10"/>
            <color indexed="81"/>
            <rFont val="ＭＳ Ｐゴシック"/>
            <family val="3"/>
            <charset val="128"/>
          </rPr>
          <t>選択肢から選ぶ</t>
        </r>
      </text>
    </comment>
    <comment ref="Q24" authorId="0" shapeId="0" xr:uid="{00000000-0006-0000-0000-000020000000}">
      <text>
        <r>
          <rPr>
            <b/>
            <sz val="9"/>
            <color indexed="81"/>
            <rFont val="MS P ゴシック"/>
            <family val="3"/>
            <charset val="128"/>
          </rPr>
          <t>【関数】
=IF(OR(LEFT(A12,2)="フロ",A12="自立活動担当教員特別",A12="現職教諭特別"),A12,"")
A12（選考区分）が左側２文字「フロ」（フロンティア・・・）または「自立活動担当教員特別」または「現職教諭特別」のときセルA12の内容を表示。それ以外は空白。</t>
        </r>
      </text>
    </comment>
    <comment ref="B25" authorId="0" shapeId="0" xr:uid="{00000000-0006-0000-0000-000021000000}">
      <text>
        <r>
          <rPr>
            <b/>
            <sz val="9"/>
            <color indexed="81"/>
            <rFont val="ＭＳ Ｐゴシック"/>
            <family val="3"/>
            <charset val="128"/>
          </rPr>
          <t>市外局番
半角数字</t>
        </r>
      </text>
    </comment>
    <comment ref="D25" authorId="0" shapeId="0" xr:uid="{00000000-0006-0000-0000-000022000000}">
      <text>
        <r>
          <rPr>
            <b/>
            <sz val="9"/>
            <color indexed="81"/>
            <rFont val="ＭＳ Ｐゴシック"/>
            <family val="3"/>
            <charset val="128"/>
          </rPr>
          <t>半角数字</t>
        </r>
      </text>
    </comment>
    <comment ref="G25" authorId="0" shapeId="0" xr:uid="{00000000-0006-0000-0000-000023000000}">
      <text>
        <r>
          <rPr>
            <b/>
            <sz val="9"/>
            <color indexed="81"/>
            <rFont val="ＭＳ Ｐゴシック"/>
            <family val="3"/>
            <charset val="128"/>
          </rPr>
          <t>半角数字</t>
        </r>
      </text>
    </comment>
    <comment ref="B26" authorId="0" shapeId="0" xr:uid="{00000000-0006-0000-0000-000024000000}">
      <text>
        <r>
          <rPr>
            <b/>
            <sz val="9"/>
            <color indexed="81"/>
            <rFont val="ＭＳ Ｐゴシック"/>
            <family val="3"/>
            <charset val="128"/>
          </rPr>
          <t>半角数字</t>
        </r>
      </text>
    </comment>
    <comment ref="D26" authorId="0" shapeId="0" xr:uid="{00000000-0006-0000-0000-000025000000}">
      <text>
        <r>
          <rPr>
            <b/>
            <sz val="9"/>
            <color indexed="81"/>
            <rFont val="ＭＳ Ｐゴシック"/>
            <family val="3"/>
            <charset val="128"/>
          </rPr>
          <t>半角数字</t>
        </r>
      </text>
    </comment>
    <comment ref="G26" authorId="0" shapeId="0" xr:uid="{00000000-0006-0000-0000-000026000000}">
      <text>
        <r>
          <rPr>
            <b/>
            <sz val="9"/>
            <color indexed="81"/>
            <rFont val="ＭＳ Ｐゴシック"/>
            <family val="3"/>
            <charset val="128"/>
          </rPr>
          <t>半角数字</t>
        </r>
      </text>
    </comment>
    <comment ref="B27" authorId="0" shapeId="0" xr:uid="{00000000-0006-0000-0000-000027000000}">
      <text>
        <r>
          <rPr>
            <b/>
            <sz val="9"/>
            <color indexed="81"/>
            <rFont val="MS P ゴシック"/>
            <family val="3"/>
            <charset val="128"/>
          </rPr>
          <t>必ずパソコンで受信可能なアドレスを入力してください。（キャリアメールは不可）</t>
        </r>
      </text>
    </comment>
    <comment ref="Q27" authorId="0" shapeId="0" xr:uid="{00000000-0006-0000-0000-000028000000}">
      <text>
        <r>
          <rPr>
            <b/>
            <sz val="9"/>
            <color indexed="81"/>
            <rFont val="MS P ゴシック"/>
            <family val="3"/>
            <charset val="128"/>
          </rPr>
          <t xml:space="preserve">【関数】
=IF(Q20&amp;Q21&amp;Q22="","全校種教科",Q20&amp;Q21&amp;Q22)
ここで条件分けを集約。・・・G14（出願区分）の入力規則「=INDIRECT($Q$23)」で使用。
Q19からQ22を並べて見て，すべて空白の時は「全校種教科」。それ以外の時はQ19からQ22の内どれか一つが表示される。（並べて表示だが，条件分けで一つに絞られてくる）
</t>
        </r>
      </text>
    </comment>
    <comment ref="D29" authorId="0" shapeId="0" xr:uid="{00000000-0006-0000-0000-000029000000}">
      <text>
        <r>
          <rPr>
            <b/>
            <sz val="9"/>
            <color indexed="81"/>
            <rFont val="ＭＳ Ｐゴシック"/>
            <family val="3"/>
            <charset val="128"/>
          </rPr>
          <t>市町村に続く住所のふりがなを”ひらがな”で入力</t>
        </r>
      </text>
    </comment>
    <comment ref="K29" authorId="0" shapeId="0" xr:uid="{00000000-0006-0000-0000-00002A000000}">
      <text>
        <r>
          <rPr>
            <b/>
            <sz val="9"/>
            <color indexed="81"/>
            <rFont val="ＭＳ Ｐゴシック"/>
            <family val="3"/>
            <charset val="128"/>
          </rPr>
          <t>必要があれば，詳細に入力</t>
        </r>
      </text>
    </comment>
    <comment ref="R29" authorId="0" shapeId="0" xr:uid="{00000000-0006-0000-0000-00002B000000}">
      <text>
        <r>
          <rPr>
            <b/>
            <sz val="9"/>
            <color indexed="81"/>
            <rFont val="MS P ゴシック"/>
            <family val="3"/>
            <charset val="128"/>
          </rPr>
          <t>【関数】
セルA12（選考区分）が「一般」または「国際貢献活動経験者特別」または「障害者特別」で，
なおかつ
G14（出願区分）が「中学校・音楽」または「中学校・美術」または「中学校・家庭」または「中学校・保健体育」のとき，表示する。</t>
        </r>
      </text>
    </comment>
    <comment ref="D30" authorId="0" shapeId="0" xr:uid="{00000000-0006-0000-0000-00002C000000}">
      <text>
        <r>
          <rPr>
            <b/>
            <sz val="9"/>
            <color indexed="81"/>
            <rFont val="ＭＳ Ｐゴシック"/>
            <family val="3"/>
            <charset val="128"/>
          </rPr>
          <t>半角数字
前　３桁</t>
        </r>
      </text>
    </comment>
    <comment ref="G30" authorId="0" shapeId="0" xr:uid="{00000000-0006-0000-0000-00002D000000}">
      <text>
        <r>
          <rPr>
            <b/>
            <sz val="9"/>
            <color indexed="81"/>
            <rFont val="ＭＳ Ｐゴシック"/>
            <family val="3"/>
            <charset val="128"/>
          </rPr>
          <t>半角数字
後　４桁</t>
        </r>
      </text>
    </comment>
    <comment ref="I31" authorId="1" shapeId="0" xr:uid="{00000000-0006-0000-0000-00002E000000}">
      <text>
        <r>
          <rPr>
            <b/>
            <sz val="9"/>
            <color indexed="81"/>
            <rFont val="MS P ゴシック"/>
            <family val="3"/>
            <charset val="128"/>
          </rPr>
          <t>例）
〇〇市
〇〇郡〇〇町
〇〇郡〇〇村　等
特別区の場合は区名を入力</t>
        </r>
        <r>
          <rPr>
            <sz val="9"/>
            <color indexed="81"/>
            <rFont val="MS P ゴシック"/>
            <family val="3"/>
            <charset val="128"/>
          </rPr>
          <t xml:space="preserve">
</t>
        </r>
      </text>
    </comment>
    <comment ref="B32" authorId="0" shapeId="0" xr:uid="{00000000-0006-0000-0000-00002F000000}">
      <text>
        <r>
          <rPr>
            <b/>
            <sz val="9"/>
            <color indexed="81"/>
            <rFont val="ＭＳ Ｐゴシック"/>
            <family val="3"/>
            <charset val="128"/>
          </rPr>
          <t>”市町村”に続く住所入力
（特別区の場合は区に続く住所）
区・町・丁目・番地・号・マンション名・部屋番号　等</t>
        </r>
      </text>
    </comment>
    <comment ref="Q32" authorId="0" shapeId="0" xr:uid="{00000000-0006-0000-0000-000030000000}">
      <text>
        <r>
          <rPr>
            <b/>
            <sz val="9"/>
            <color indexed="81"/>
            <rFont val="MS P ゴシック"/>
            <family val="3"/>
            <charset val="128"/>
          </rPr>
          <t xml:space="preserve">【関数】
=IF(OR(A12="一般",A12="国際貢献活動経験者特別",A12="障害者特別"),G14,"")
セルA12（選考区分）が「一般」または「国際貢献活動経験者特別」または「障害者特別」またはのとき，セルG14の内容とする。それ以外の時は，空白。
ここで，「併願１」の選択肢を決定する＜リスト＞の”名前”を決めている。
</t>
        </r>
        <r>
          <rPr>
            <sz val="9"/>
            <color indexed="81"/>
            <rFont val="MS P ゴシック"/>
            <family val="3"/>
            <charset val="128"/>
          </rPr>
          <t xml:space="preserve">
</t>
        </r>
      </text>
    </comment>
    <comment ref="B33" authorId="0" shapeId="0" xr:uid="{00000000-0006-0000-0000-000031000000}">
      <text>
        <r>
          <rPr>
            <b/>
            <sz val="9"/>
            <color indexed="81"/>
            <rFont val="ＭＳ Ｐゴシック"/>
            <family val="3"/>
            <charset val="128"/>
          </rPr>
          <t>市外局番
半角数字</t>
        </r>
      </text>
    </comment>
    <comment ref="D33" authorId="0" shapeId="0" xr:uid="{00000000-0006-0000-0000-000032000000}">
      <text>
        <r>
          <rPr>
            <b/>
            <sz val="9"/>
            <color indexed="81"/>
            <rFont val="ＭＳ Ｐゴシック"/>
            <family val="3"/>
            <charset val="128"/>
          </rPr>
          <t>半角数字</t>
        </r>
      </text>
    </comment>
    <comment ref="G33" authorId="0" shapeId="0" xr:uid="{00000000-0006-0000-0000-000033000000}">
      <text>
        <r>
          <rPr>
            <b/>
            <sz val="9"/>
            <color indexed="81"/>
            <rFont val="ＭＳ Ｐゴシック"/>
            <family val="3"/>
            <charset val="128"/>
          </rPr>
          <t>半角数字</t>
        </r>
      </text>
    </comment>
    <comment ref="Q33" authorId="0" shapeId="0" xr:uid="{00000000-0006-0000-0000-000034000000}">
      <text>
        <r>
          <rPr>
            <b/>
            <sz val="9"/>
            <color indexed="81"/>
            <rFont val="MS P ゴシック"/>
            <family val="3"/>
            <charset val="128"/>
          </rPr>
          <t>【関数】
=IF(A12="フロンティア特別・理数工コース","F理数工"&amp;G14,"")
セルA12（選考区分）が「フロンティア特別・理数工コース」のとき，”F理数工”にセルG14の内容加えて並べたものとする。それ以外の時は，空白。
ここで，「併願１」の選択肢を決定する＜リスト＞の”名前”を決めている。</t>
        </r>
        <r>
          <rPr>
            <sz val="9"/>
            <color indexed="81"/>
            <rFont val="MS P ゴシック"/>
            <family val="3"/>
            <charset val="128"/>
          </rPr>
          <t xml:space="preserve">
</t>
        </r>
      </text>
    </comment>
    <comment ref="B34" authorId="0" shapeId="0" xr:uid="{00000000-0006-0000-0000-000035000000}">
      <text>
        <r>
          <rPr>
            <b/>
            <sz val="9"/>
            <color indexed="81"/>
            <rFont val="MS P ゴシック"/>
            <family val="3"/>
            <charset val="128"/>
          </rPr>
          <t>大学等の名称を入力</t>
        </r>
      </text>
    </comment>
    <comment ref="G34" authorId="0" shapeId="0" xr:uid="{00000000-0006-0000-0000-000036000000}">
      <text>
        <r>
          <rPr>
            <b/>
            <sz val="9"/>
            <color indexed="81"/>
            <rFont val="ＭＳ Ｐゴシック"/>
            <family val="3"/>
            <charset val="128"/>
          </rPr>
          <t>選択肢から選ぶ</t>
        </r>
      </text>
    </comment>
    <comment ref="Q34" authorId="0" shapeId="0" xr:uid="{00000000-0006-0000-0000-000037000000}">
      <text>
        <r>
          <rPr>
            <b/>
            <sz val="9"/>
            <color indexed="81"/>
            <rFont val="MS P ゴシック"/>
            <family val="3"/>
            <charset val="128"/>
          </rPr>
          <t>【関数】
=IF(A12="フロンティア特別・英語ネイティブコース","F英語"&amp;G14,"")
セルA12（選考区分）が「フロンティア特別・英語ネイティブコース」のとき，”F英語”にセルG14の内容を加えて並べたものとする。それ以外の時は，空白。
ここで，「併願１」の選択肢を決定する＜リスト＞の”名前”を決めている。</t>
        </r>
      </text>
    </comment>
    <comment ref="H35" authorId="0" shapeId="0" xr:uid="{00000000-0006-0000-0000-000038000000}">
      <text>
        <r>
          <rPr>
            <b/>
            <sz val="9"/>
            <color indexed="81"/>
            <rFont val="MS P ゴシック"/>
            <family val="3"/>
            <charset val="128"/>
          </rPr>
          <t>学部・学科等の名称入力</t>
        </r>
      </text>
    </comment>
    <comment ref="K35" authorId="0" shapeId="0" xr:uid="{00000000-0006-0000-0000-000039000000}">
      <text>
        <r>
          <rPr>
            <b/>
            <sz val="9"/>
            <color indexed="81"/>
            <rFont val="ＭＳ Ｐゴシック"/>
            <family val="3"/>
            <charset val="128"/>
          </rPr>
          <t>希望の有無を選択肢から選ぶ。
「希望する」場合は下欄で年数（数値のみ）を選択し、その右欄で理由を選択</t>
        </r>
      </text>
    </comment>
    <comment ref="G36" authorId="0" shapeId="0" xr:uid="{00000000-0006-0000-0000-00003A000000}">
      <text>
        <r>
          <rPr>
            <b/>
            <sz val="9"/>
            <color indexed="81"/>
            <rFont val="ＭＳ Ｐゴシック"/>
            <family val="3"/>
            <charset val="128"/>
          </rPr>
          <t>選択肢から選ぶ</t>
        </r>
      </text>
    </comment>
    <comment ref="K36" authorId="0" shapeId="0" xr:uid="{00000000-0006-0000-0000-00003B000000}">
      <text>
        <r>
          <rPr>
            <b/>
            <sz val="9"/>
            <color indexed="81"/>
            <rFont val="ＭＳ Ｐゴシック"/>
            <family val="3"/>
            <charset val="128"/>
          </rPr>
          <t>採用延長を希望する場合は
採用延長の希望年数（数値のみ）を選択</t>
        </r>
      </text>
    </comment>
    <comment ref="M36" authorId="0" shapeId="0" xr:uid="{00000000-0006-0000-0000-00003C000000}">
      <text>
        <r>
          <rPr>
            <b/>
            <sz val="9"/>
            <color indexed="81"/>
            <rFont val="ＭＳ Ｐゴシック"/>
            <family val="3"/>
            <charset val="128"/>
          </rPr>
          <t>採用延長を希望する場合は
採用延長の理由を選択肢から選ぶ</t>
        </r>
      </text>
    </comment>
    <comment ref="B37" authorId="0" shapeId="0" xr:uid="{00000000-0006-0000-0000-00003D000000}">
      <text>
        <r>
          <rPr>
            <b/>
            <sz val="9"/>
            <color indexed="81"/>
            <rFont val="ＭＳ Ｐゴシック"/>
            <family val="3"/>
            <charset val="128"/>
          </rPr>
          <t>入力形式例
Ｈ30.3.31　または
2018/3/31</t>
        </r>
      </text>
    </comment>
    <comment ref="H37" authorId="0" shapeId="0" xr:uid="{00000000-0006-0000-0000-00003E000000}">
      <text>
        <r>
          <rPr>
            <b/>
            <sz val="9"/>
            <color indexed="81"/>
            <rFont val="MS P ゴシック"/>
            <family val="3"/>
            <charset val="128"/>
          </rPr>
          <t>専攻・コース等の名称入力</t>
        </r>
      </text>
    </comment>
    <comment ref="B38" authorId="0" shapeId="0" xr:uid="{00000000-0006-0000-0000-00003F000000}">
      <text>
        <r>
          <rPr>
            <b/>
            <sz val="9"/>
            <color indexed="81"/>
            <rFont val="MS P ゴシック"/>
            <family val="3"/>
            <charset val="128"/>
          </rPr>
          <t>大学等の名称を入力</t>
        </r>
      </text>
    </comment>
    <comment ref="G38" authorId="0" shapeId="0" xr:uid="{00000000-0006-0000-0000-000040000000}">
      <text>
        <r>
          <rPr>
            <b/>
            <sz val="9"/>
            <color indexed="81"/>
            <rFont val="ＭＳ Ｐゴシック"/>
            <family val="3"/>
            <charset val="128"/>
          </rPr>
          <t>選択肢から選ぶ</t>
        </r>
      </text>
    </comment>
    <comment ref="K38" authorId="0" shapeId="0" xr:uid="{00000000-0006-0000-0000-000041000000}">
      <text>
        <r>
          <rPr>
            <b/>
            <sz val="9"/>
            <color indexed="81"/>
            <rFont val="MS P ゴシック"/>
            <family val="3"/>
            <charset val="128"/>
          </rPr>
          <t>卒業論文研究題名を入力</t>
        </r>
      </text>
    </comment>
    <comment ref="H39" authorId="0" shapeId="0" xr:uid="{00000000-0006-0000-0000-000042000000}">
      <text>
        <r>
          <rPr>
            <b/>
            <sz val="9"/>
            <color indexed="81"/>
            <rFont val="MS P ゴシック"/>
            <family val="3"/>
            <charset val="128"/>
          </rPr>
          <t>学部・学科等の名称入力</t>
        </r>
      </text>
    </comment>
    <comment ref="G40" authorId="0" shapeId="0" xr:uid="{00000000-0006-0000-0000-000043000000}">
      <text>
        <r>
          <rPr>
            <b/>
            <sz val="9"/>
            <color indexed="81"/>
            <rFont val="ＭＳ Ｐゴシック"/>
            <family val="3"/>
            <charset val="128"/>
          </rPr>
          <t>選択肢から選ぶ</t>
        </r>
      </text>
    </comment>
    <comment ref="B41" authorId="0" shapeId="0" xr:uid="{00000000-0006-0000-0000-000044000000}">
      <text>
        <r>
          <rPr>
            <b/>
            <sz val="9"/>
            <color indexed="81"/>
            <rFont val="ＭＳ Ｐゴシック"/>
            <family val="3"/>
            <charset val="128"/>
          </rPr>
          <t>入力形式例
Ｈ30.3.31　または
2018/3/31</t>
        </r>
      </text>
    </comment>
    <comment ref="H41" authorId="0" shapeId="0" xr:uid="{00000000-0006-0000-0000-000045000000}">
      <text>
        <r>
          <rPr>
            <b/>
            <sz val="9"/>
            <color indexed="81"/>
            <rFont val="MS P ゴシック"/>
            <family val="3"/>
            <charset val="128"/>
          </rPr>
          <t>専攻・コース等の名称入力</t>
        </r>
      </text>
    </comment>
    <comment ref="A42" authorId="0" shapeId="0" xr:uid="{00000000-0006-0000-0000-000046000000}">
      <text>
        <r>
          <rPr>
            <b/>
            <sz val="9"/>
            <color indexed="81"/>
            <rFont val="ＭＳ Ｐゴシック"/>
            <family val="3"/>
            <charset val="128"/>
          </rPr>
          <t>学歴は
高等学校卒業時から
記入</t>
        </r>
        <r>
          <rPr>
            <sz val="9"/>
            <color indexed="81"/>
            <rFont val="ＭＳ Ｐゴシック"/>
            <family val="3"/>
            <charset val="128"/>
          </rPr>
          <t xml:space="preserve">
</t>
        </r>
      </text>
    </comment>
    <comment ref="K42" authorId="0" shapeId="0" xr:uid="{00000000-0006-0000-0000-000047000000}">
      <text>
        <r>
          <rPr>
            <b/>
            <sz val="9"/>
            <color indexed="81"/>
            <rFont val="ＭＳ Ｐゴシック"/>
            <family val="3"/>
            <charset val="128"/>
          </rPr>
          <t>複数教科ある場合は
句点（、）等で区切る
例）算数、美術、国語</t>
        </r>
      </text>
    </comment>
    <comment ref="F44" authorId="0" shapeId="0" xr:uid="{00000000-0006-0000-0000-000048000000}">
      <text>
        <r>
          <rPr>
            <b/>
            <sz val="9"/>
            <color indexed="81"/>
            <rFont val="ＭＳ Ｐゴシック"/>
            <family val="3"/>
            <charset val="128"/>
          </rPr>
          <t>卒業した高等学校名</t>
        </r>
      </text>
    </comment>
    <comment ref="K44" authorId="0" shapeId="0" xr:uid="{00000000-0006-0000-0000-000049000000}">
      <text>
        <r>
          <rPr>
            <b/>
            <sz val="9"/>
            <color indexed="81"/>
            <rFont val="ＭＳ Ｐゴシック"/>
            <family val="3"/>
            <charset val="128"/>
          </rPr>
          <t>複数の部が指導できる場合は句点（、）等で区切る
例）バスケットボール、写真</t>
        </r>
      </text>
    </comment>
    <comment ref="B45" authorId="0" shapeId="0" xr:uid="{00000000-0006-0000-0000-00004A000000}">
      <text>
        <r>
          <rPr>
            <b/>
            <sz val="9"/>
            <color indexed="81"/>
            <rFont val="ＭＳ Ｐゴシック"/>
            <family val="3"/>
            <charset val="128"/>
          </rPr>
          <t>高校卒業年月日
入力形式例
Ｈ25.3.31　または
2013/3/31</t>
        </r>
      </text>
    </comment>
    <comment ref="J45" authorId="0" shapeId="0" xr:uid="{00000000-0006-0000-0000-00004B000000}">
      <text>
        <r>
          <rPr>
            <b/>
            <sz val="9"/>
            <color indexed="81"/>
            <rFont val="ＭＳ Ｐゴシック"/>
            <family val="3"/>
            <charset val="128"/>
          </rPr>
          <t>選択肢から選ぶ</t>
        </r>
      </text>
    </comment>
    <comment ref="B46" authorId="0" shapeId="0" xr:uid="{00000000-0006-0000-0000-00004C000000}">
      <text>
        <r>
          <rPr>
            <b/>
            <sz val="9"/>
            <color indexed="81"/>
            <rFont val="ＭＳ Ｐゴシック"/>
            <family val="3"/>
            <charset val="128"/>
          </rPr>
          <t>入学等の年月日
入力形式例
Ｈ20.4.1　または
2008/4/1</t>
        </r>
      </text>
    </comment>
    <comment ref="I46" authorId="0" shapeId="0" xr:uid="{00000000-0006-0000-0000-00004D000000}">
      <text>
        <r>
          <rPr>
            <b/>
            <sz val="9"/>
            <color indexed="81"/>
            <rFont val="MS P ゴシック"/>
            <family val="3"/>
            <charset val="128"/>
          </rPr>
          <t>校種をプルダウンから入力してください。</t>
        </r>
      </text>
    </comment>
    <comment ref="J46" authorId="0" shapeId="0" xr:uid="{00000000-0006-0000-0000-00004E000000}">
      <text>
        <r>
          <rPr>
            <b/>
            <sz val="9"/>
            <color indexed="81"/>
            <rFont val="ＭＳ Ｐゴシック"/>
            <family val="3"/>
            <charset val="128"/>
          </rPr>
          <t>選択肢から選ぶ</t>
        </r>
        <r>
          <rPr>
            <sz val="9"/>
            <color indexed="81"/>
            <rFont val="ＭＳ Ｐゴシック"/>
            <family val="3"/>
            <charset val="128"/>
          </rPr>
          <t xml:space="preserve">
</t>
        </r>
      </text>
    </comment>
    <comment ref="B47" authorId="0" shapeId="0" xr:uid="{00000000-0006-0000-0000-00004F000000}">
      <text>
        <r>
          <rPr>
            <b/>
            <sz val="9"/>
            <color indexed="81"/>
            <rFont val="ＭＳ Ｐゴシック"/>
            <family val="3"/>
            <charset val="128"/>
          </rPr>
          <t>卒業等年月日
入力形式例
Ｈ25.3.31　または
2013/3/31</t>
        </r>
      </text>
    </comment>
    <comment ref="J47" authorId="0" shapeId="0" xr:uid="{00000000-0006-0000-0000-000050000000}">
      <text>
        <r>
          <rPr>
            <b/>
            <sz val="9"/>
            <color indexed="81"/>
            <rFont val="ＭＳ Ｐゴシック"/>
            <family val="3"/>
            <charset val="128"/>
          </rPr>
          <t>選択肢から選ぶ</t>
        </r>
      </text>
    </comment>
    <comment ref="K47" authorId="0" shapeId="0" xr:uid="{00000000-0006-0000-0000-000051000000}">
      <text>
        <r>
          <rPr>
            <b/>
            <sz val="9"/>
            <color indexed="81"/>
            <rFont val="ＭＳ Ｐゴシック"/>
            <family val="3"/>
            <charset val="128"/>
          </rPr>
          <t>小学校志願者（幼併願含む）、中学校保健体育志願者、総合支援学校志願者は選択肢から選ぶ</t>
        </r>
      </text>
    </comment>
    <comment ref="B48" authorId="0" shapeId="0" xr:uid="{00000000-0006-0000-0000-000052000000}">
      <text>
        <r>
          <rPr>
            <b/>
            <sz val="9"/>
            <color indexed="81"/>
            <rFont val="ＭＳ Ｐゴシック"/>
            <family val="3"/>
            <charset val="128"/>
          </rPr>
          <t>入学等の年月日
入力形式例
Ｈ20.4.1　または
2008/4/1</t>
        </r>
      </text>
    </comment>
    <comment ref="I48" authorId="0" shapeId="0" xr:uid="{00000000-0006-0000-0000-000053000000}">
      <text>
        <r>
          <rPr>
            <b/>
            <sz val="9"/>
            <color indexed="81"/>
            <rFont val="MS P ゴシック"/>
            <family val="3"/>
            <charset val="128"/>
          </rPr>
          <t>校種をプルダウンから入力してください。</t>
        </r>
      </text>
    </comment>
    <comment ref="B49" authorId="0" shapeId="0" xr:uid="{00000000-0006-0000-0000-000054000000}">
      <text>
        <r>
          <rPr>
            <b/>
            <sz val="9"/>
            <color indexed="81"/>
            <rFont val="ＭＳ Ｐゴシック"/>
            <family val="3"/>
            <charset val="128"/>
          </rPr>
          <t>卒業等年月日
入力形式例
Ｈ25.3.31　または
2013/3/31</t>
        </r>
      </text>
    </comment>
    <comment ref="K49" authorId="0" shapeId="0" xr:uid="{00000000-0006-0000-0000-000055000000}">
      <text>
        <r>
          <rPr>
            <b/>
            <sz val="9"/>
            <color indexed="81"/>
            <rFont val="MS P ゴシック"/>
            <family val="3"/>
            <charset val="128"/>
          </rPr>
          <t>有無を選択肢から選ぶ
有 の場合は右欄で入塾期を選択</t>
        </r>
      </text>
    </comment>
    <comment ref="M49" authorId="0" shapeId="0" xr:uid="{00000000-0006-0000-0000-000056000000}">
      <text>
        <r>
          <rPr>
            <b/>
            <sz val="9"/>
            <color indexed="81"/>
            <rFont val="MS P ゴシック"/>
            <family val="3"/>
            <charset val="128"/>
          </rPr>
          <t>入塾期を選択
不明の時は「不明」を選択</t>
        </r>
      </text>
    </comment>
    <comment ref="B50" authorId="0" shapeId="0" xr:uid="{00000000-0006-0000-0000-000057000000}">
      <text>
        <r>
          <rPr>
            <b/>
            <sz val="9"/>
            <color indexed="81"/>
            <rFont val="ＭＳ Ｐゴシック"/>
            <family val="3"/>
            <charset val="128"/>
          </rPr>
          <t>入学等の年月日
入力形式例
Ｈ20.4.1　または
2008/4/1</t>
        </r>
      </text>
    </comment>
    <comment ref="I50" authorId="0" shapeId="0" xr:uid="{00000000-0006-0000-0000-000058000000}">
      <text>
        <r>
          <rPr>
            <b/>
            <sz val="9"/>
            <color indexed="81"/>
            <rFont val="MS P ゴシック"/>
            <family val="3"/>
            <charset val="128"/>
          </rPr>
          <t>校種をプルダウンから入力してください。</t>
        </r>
      </text>
    </comment>
    <comment ref="B51" authorId="0" shapeId="0" xr:uid="{00000000-0006-0000-0000-000059000000}">
      <text>
        <r>
          <rPr>
            <b/>
            <sz val="9"/>
            <color indexed="81"/>
            <rFont val="ＭＳ Ｐゴシック"/>
            <family val="3"/>
            <charset val="128"/>
          </rPr>
          <t>卒業等年月日
入力形式例
Ｈ25.3.31　または
2013/3/31</t>
        </r>
      </text>
    </comment>
    <comment ref="B52" authorId="0" shapeId="0" xr:uid="{00000000-0006-0000-0000-00005A000000}">
      <text>
        <r>
          <rPr>
            <b/>
            <sz val="9"/>
            <color indexed="81"/>
            <rFont val="ＭＳ Ｐゴシック"/>
            <family val="3"/>
            <charset val="128"/>
          </rPr>
          <t>入学等の年月日
入力形式例
Ｈ20.4.1　または
2008/4/1</t>
        </r>
      </text>
    </comment>
    <comment ref="I52" authorId="0" shapeId="0" xr:uid="{00000000-0006-0000-0000-00005B000000}">
      <text>
        <r>
          <rPr>
            <b/>
            <sz val="9"/>
            <color indexed="81"/>
            <rFont val="MS P ゴシック"/>
            <family val="3"/>
            <charset val="128"/>
          </rPr>
          <t>校種をプルダウンから入力してください。</t>
        </r>
      </text>
    </comment>
    <comment ref="B53" authorId="0" shapeId="0" xr:uid="{00000000-0006-0000-0000-00005C000000}">
      <text>
        <r>
          <rPr>
            <b/>
            <sz val="9"/>
            <color indexed="81"/>
            <rFont val="ＭＳ Ｐゴシック"/>
            <family val="3"/>
            <charset val="128"/>
          </rPr>
          <t>卒業等年月日
入力形式例
Ｈ25.3.31　または
2013/3/31</t>
        </r>
      </text>
    </comment>
    <comment ref="K54" authorId="0" shapeId="0" xr:uid="{00000000-0006-0000-0000-00005D000000}">
      <text>
        <r>
          <rPr>
            <b/>
            <sz val="9"/>
            <color indexed="81"/>
            <rFont val="MS P ゴシック"/>
            <family val="3"/>
            <charset val="128"/>
          </rPr>
          <t>中学校の美術・家庭・保健体育での出願者のうち、高等学校の美術・家庭・保健体育の普通免許状を有する者、又は令和7年4月1日までに取得見込の者は、採用後の配置希望について、選択する。</t>
        </r>
      </text>
    </comment>
    <comment ref="B56" authorId="0" shapeId="0" xr:uid="{00000000-0006-0000-0000-00005E000000}">
      <text>
        <r>
          <rPr>
            <b/>
            <sz val="9"/>
            <color indexed="81"/>
            <rFont val="ＭＳ Ｐゴシック"/>
            <family val="3"/>
            <charset val="128"/>
          </rPr>
          <t>免許取得（見込）年月日入力。
入力形式例
Ｈ26.3.20　または
2014/3/20</t>
        </r>
      </text>
    </comment>
    <comment ref="F56" authorId="0" shapeId="0" xr:uid="{00000000-0006-0000-0000-00005F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6" authorId="0" shapeId="0" xr:uid="{00000000-0006-0000-0000-000060000000}">
      <text>
        <r>
          <rPr>
            <b/>
            <sz val="9"/>
            <color indexed="81"/>
            <rFont val="ＭＳ Ｐゴシック"/>
            <family val="3"/>
            <charset val="128"/>
          </rPr>
          <t>選択肢から選ぶ</t>
        </r>
      </text>
    </comment>
    <comment ref="I56" authorId="0" shapeId="0" xr:uid="{00000000-0006-0000-0000-000061000000}">
      <text>
        <r>
          <rPr>
            <b/>
            <sz val="10"/>
            <color indexed="81"/>
            <rFont val="ＭＳ Ｐゴシック"/>
            <family val="3"/>
            <charset val="128"/>
          </rPr>
          <t>選択肢から選ぶ</t>
        </r>
      </text>
    </comment>
    <comment ref="J56" authorId="0" shapeId="0" xr:uid="{00000000-0006-0000-0000-000062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6" authorId="0" shapeId="0" xr:uid="{00000000-0006-0000-0000-000063000000}">
      <text>
        <r>
          <rPr>
            <b/>
            <sz val="9"/>
            <color indexed="81"/>
            <rFont val="ＭＳ Ｐゴシック"/>
            <family val="3"/>
            <charset val="128"/>
          </rPr>
          <t>小・中学校両方の普通免許を取得又は取得見込で、「出願区分」（併願含む）で小学校または中学校を希望した者のみ選択肢から選ぶ</t>
        </r>
      </text>
    </comment>
    <comment ref="B57" authorId="0" shapeId="0" xr:uid="{00000000-0006-0000-0000-000064000000}">
      <text>
        <r>
          <rPr>
            <b/>
            <sz val="9"/>
            <color indexed="81"/>
            <rFont val="ＭＳ Ｐゴシック"/>
            <family val="3"/>
            <charset val="128"/>
          </rPr>
          <t>免許取得（見込）年月日入力。
入力形式例
Ｈ26.3.20　または
2014/3/20</t>
        </r>
      </text>
    </comment>
    <comment ref="F57" authorId="0" shapeId="0" xr:uid="{00000000-0006-0000-0000-000065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7" authorId="0" shapeId="0" xr:uid="{00000000-0006-0000-0000-000066000000}">
      <text>
        <r>
          <rPr>
            <b/>
            <sz val="9"/>
            <color indexed="81"/>
            <rFont val="ＭＳ Ｐゴシック"/>
            <family val="3"/>
            <charset val="128"/>
          </rPr>
          <t xml:space="preserve">選択肢から選ぶ
</t>
        </r>
      </text>
    </comment>
    <comment ref="I57" authorId="0" shapeId="0" xr:uid="{00000000-0006-0000-0000-000067000000}">
      <text>
        <r>
          <rPr>
            <b/>
            <sz val="9"/>
            <color indexed="81"/>
            <rFont val="ＭＳ Ｐゴシック"/>
            <family val="3"/>
            <charset val="128"/>
          </rPr>
          <t>選択肢から選ぶ</t>
        </r>
      </text>
    </comment>
    <comment ref="J57" authorId="0" shapeId="0" xr:uid="{00000000-0006-0000-0000-000068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B58" authorId="0" shapeId="0" xr:uid="{00000000-0006-0000-0000-000069000000}">
      <text>
        <r>
          <rPr>
            <b/>
            <sz val="9"/>
            <color indexed="81"/>
            <rFont val="ＭＳ Ｐゴシック"/>
            <family val="3"/>
            <charset val="128"/>
          </rPr>
          <t>免許取得（見込）年月日入力。
入力形式例
Ｈ26.3.20　または
2014/3/20</t>
        </r>
      </text>
    </comment>
    <comment ref="F58" authorId="0" shapeId="0" xr:uid="{00000000-0006-0000-0000-00006A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8" authorId="0" shapeId="0" xr:uid="{00000000-0006-0000-0000-00006B000000}">
      <text>
        <r>
          <rPr>
            <b/>
            <sz val="9"/>
            <color indexed="81"/>
            <rFont val="ＭＳ Ｐゴシック"/>
            <family val="3"/>
            <charset val="128"/>
          </rPr>
          <t xml:space="preserve">選択肢から選ぶ
</t>
        </r>
      </text>
    </comment>
    <comment ref="I58" authorId="0" shapeId="0" xr:uid="{00000000-0006-0000-0000-00006C000000}">
      <text>
        <r>
          <rPr>
            <b/>
            <sz val="9"/>
            <color indexed="81"/>
            <rFont val="ＭＳ Ｐゴシック"/>
            <family val="3"/>
            <charset val="128"/>
          </rPr>
          <t>選択肢から選ぶ</t>
        </r>
      </text>
    </comment>
    <comment ref="J58" authorId="0" shapeId="0" xr:uid="{00000000-0006-0000-0000-00006D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8" authorId="0" shapeId="0" xr:uid="{00000000-0006-0000-0000-00006E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58" authorId="0" shapeId="0" xr:uid="{00000000-0006-0000-0000-00006F000000}">
      <text>
        <r>
          <rPr>
            <b/>
            <sz val="11"/>
            <color indexed="81"/>
            <rFont val="ＭＳ Ｐゴシック"/>
            <family val="3"/>
            <charset val="128"/>
          </rPr>
          <t>左欄で”その他→”を選択したときに詳細を記入</t>
        </r>
      </text>
    </comment>
    <comment ref="B59" authorId="0" shapeId="0" xr:uid="{00000000-0006-0000-0000-000070000000}">
      <text>
        <r>
          <rPr>
            <b/>
            <sz val="9"/>
            <color indexed="81"/>
            <rFont val="ＭＳ Ｐゴシック"/>
            <family val="3"/>
            <charset val="128"/>
          </rPr>
          <t>免許取得（見込）年月日入力。
入力形式例
Ｈ26.3.20　または
2014/3/20</t>
        </r>
      </text>
    </comment>
    <comment ref="F59" authorId="0" shapeId="0" xr:uid="{00000000-0006-0000-0000-000071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59" authorId="0" shapeId="0" xr:uid="{00000000-0006-0000-0000-000072000000}">
      <text>
        <r>
          <rPr>
            <b/>
            <sz val="9"/>
            <color indexed="81"/>
            <rFont val="ＭＳ Ｐゴシック"/>
            <family val="3"/>
            <charset val="128"/>
          </rPr>
          <t xml:space="preserve">選択肢から選ぶ
</t>
        </r>
      </text>
    </comment>
    <comment ref="I59" authorId="0" shapeId="0" xr:uid="{00000000-0006-0000-0000-000073000000}">
      <text>
        <r>
          <rPr>
            <b/>
            <sz val="9"/>
            <color indexed="81"/>
            <rFont val="ＭＳ Ｐゴシック"/>
            <family val="3"/>
            <charset val="128"/>
          </rPr>
          <t>選択肢から選ぶ</t>
        </r>
      </text>
    </comment>
    <comment ref="J59" authorId="0" shapeId="0" xr:uid="{00000000-0006-0000-0000-000074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59" authorId="0" shapeId="0" xr:uid="{00000000-0006-0000-0000-000075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59" authorId="0" shapeId="0" xr:uid="{00000000-0006-0000-0000-000076000000}">
      <text>
        <r>
          <rPr>
            <b/>
            <sz val="9"/>
            <color indexed="81"/>
            <rFont val="ＭＳ Ｐゴシック"/>
            <family val="3"/>
            <charset val="128"/>
          </rPr>
          <t>左欄で”その他→”を選択したときに詳細を記入</t>
        </r>
      </text>
    </comment>
    <comment ref="B60" authorId="0" shapeId="0" xr:uid="{00000000-0006-0000-0000-000077000000}">
      <text>
        <r>
          <rPr>
            <b/>
            <sz val="9"/>
            <color indexed="81"/>
            <rFont val="ＭＳ Ｐゴシック"/>
            <family val="3"/>
            <charset val="128"/>
          </rPr>
          <t>免許取得（見込）年月日入力。
入力形式例
Ｈ26.3.20　または
2014/3/20</t>
        </r>
      </text>
    </comment>
    <comment ref="F60" authorId="0" shapeId="0" xr:uid="{00000000-0006-0000-0000-000078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60" authorId="0" shapeId="0" xr:uid="{00000000-0006-0000-0000-000079000000}">
      <text>
        <r>
          <rPr>
            <b/>
            <sz val="9"/>
            <color indexed="81"/>
            <rFont val="ＭＳ Ｐゴシック"/>
            <family val="3"/>
            <charset val="128"/>
          </rPr>
          <t xml:space="preserve">選択肢から選ぶ
</t>
        </r>
      </text>
    </comment>
    <comment ref="I60" authorId="0" shapeId="0" xr:uid="{00000000-0006-0000-0000-00007A000000}">
      <text>
        <r>
          <rPr>
            <b/>
            <sz val="9"/>
            <color indexed="81"/>
            <rFont val="ＭＳ Ｐゴシック"/>
            <family val="3"/>
            <charset val="128"/>
          </rPr>
          <t>選択肢から選ぶ</t>
        </r>
      </text>
    </comment>
    <comment ref="J60" authorId="0" shapeId="0" xr:uid="{00000000-0006-0000-0000-00007B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60" authorId="0" shapeId="0" xr:uid="{00000000-0006-0000-0000-00007C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0" authorId="0" shapeId="0" xr:uid="{00000000-0006-0000-0000-00007D000000}">
      <text>
        <r>
          <rPr>
            <b/>
            <sz val="9"/>
            <color indexed="81"/>
            <rFont val="ＭＳ Ｐゴシック"/>
            <family val="3"/>
            <charset val="128"/>
          </rPr>
          <t>左欄で”その他→”を選択したときに詳細を記入</t>
        </r>
      </text>
    </comment>
    <comment ref="B61" authorId="0" shapeId="0" xr:uid="{00000000-0006-0000-0000-00007E000000}">
      <text>
        <r>
          <rPr>
            <b/>
            <sz val="9"/>
            <color indexed="81"/>
            <rFont val="ＭＳ Ｐゴシック"/>
            <family val="3"/>
            <charset val="128"/>
          </rPr>
          <t>免許取得（見込）年月日入力。
入力形式例
Ｈ26.3.20　または
2014/3/20</t>
        </r>
      </text>
    </comment>
    <comment ref="F61" authorId="0" shapeId="0" xr:uid="{00000000-0006-0000-0000-00007F000000}">
      <text>
        <r>
          <rPr>
            <b/>
            <sz val="9"/>
            <color indexed="81"/>
            <rFont val="ＭＳ Ｐゴシック"/>
            <family val="3"/>
            <charset val="128"/>
          </rPr>
          <t>選択肢から選ぶ
※７種類以上の教員免許状を取得（見込）の場合は、出願区分・併願に関わる免許を、同校種教科の一種と専修では専修を優先するなどして入力。
※総合支援学校を志願し、特別支援学校の普通免許状を令和７年４月１日までに取得見込みでない方は、入力不要（特別支援学校以外の免許情報は入力必須）。</t>
        </r>
      </text>
    </comment>
    <comment ref="H61" authorId="0" shapeId="0" xr:uid="{00000000-0006-0000-0000-000080000000}">
      <text>
        <r>
          <rPr>
            <b/>
            <sz val="9"/>
            <color indexed="81"/>
            <rFont val="ＭＳ Ｐゴシック"/>
            <family val="3"/>
            <charset val="128"/>
          </rPr>
          <t xml:space="preserve">選択肢から選ぶ
</t>
        </r>
      </text>
    </comment>
    <comment ref="I61" authorId="0" shapeId="0" xr:uid="{00000000-0006-0000-0000-000081000000}">
      <text>
        <r>
          <rPr>
            <b/>
            <sz val="9"/>
            <color indexed="81"/>
            <rFont val="ＭＳ Ｐゴシック"/>
            <family val="3"/>
            <charset val="128"/>
          </rPr>
          <t>選択肢から選ぶ</t>
        </r>
      </text>
    </comment>
    <comment ref="J61" authorId="0" shapeId="0" xr:uid="{00000000-0006-0000-0000-000082000000}">
      <text>
        <r>
          <rPr>
            <b/>
            <sz val="9"/>
            <color indexed="81"/>
            <rFont val="ＭＳ Ｐゴシック"/>
            <family val="3"/>
            <charset val="128"/>
          </rPr>
          <t>取得見込の場合
(1)最終学校で取得
(2)最終学校以外の通学制での取得
(3)通信教育で取得
(4)認定試験，検定で取得
(5)その他の方法で取得</t>
        </r>
      </text>
    </comment>
    <comment ref="K61" authorId="0" shapeId="0" xr:uid="{00000000-0006-0000-0000-000083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1" authorId="0" shapeId="0" xr:uid="{00000000-0006-0000-0000-000084000000}">
      <text>
        <r>
          <rPr>
            <b/>
            <sz val="9"/>
            <color indexed="81"/>
            <rFont val="ＭＳ Ｐゴシック"/>
            <family val="3"/>
            <charset val="128"/>
          </rPr>
          <t>左欄で”その他→”を選択したときに詳細を記入</t>
        </r>
      </text>
    </comment>
    <comment ref="B62" authorId="0" shapeId="0" xr:uid="{00000000-0006-0000-0000-000085000000}">
      <text>
        <r>
          <rPr>
            <b/>
            <sz val="9"/>
            <color indexed="81"/>
            <rFont val="ＭＳ Ｐゴシック"/>
            <family val="3"/>
            <charset val="128"/>
          </rPr>
          <t>司書教諭資格取得又は取得見込の年月日入力。
誤って，資格"無"で日付を入力した（欄が赤色）ときは，Deleteキーで消去する。
入力形式例
Ｈ26.3.20　または
2014/3/20</t>
        </r>
      </text>
    </comment>
    <comment ref="I62" authorId="0" shapeId="0" xr:uid="{00000000-0006-0000-0000-000086000000}">
      <text>
        <r>
          <rPr>
            <b/>
            <sz val="9"/>
            <color indexed="81"/>
            <rFont val="ＭＳ Ｐゴシック"/>
            <family val="3"/>
            <charset val="128"/>
          </rPr>
          <t xml:space="preserve">司書教諭資格について取得・取得見込・無　のいずれかを選択肢から選ぶ
</t>
        </r>
      </text>
    </comment>
    <comment ref="J62" authorId="0" shapeId="0" xr:uid="{00000000-0006-0000-0000-000087000000}">
      <text>
        <r>
          <rPr>
            <b/>
            <sz val="9"/>
            <color indexed="81"/>
            <rFont val="MS P ゴシック"/>
            <family val="3"/>
            <charset val="128"/>
          </rPr>
          <t>取得見込の場合
(1)最終学校で取得
(2)最終学校以外の通学制での取得
(3)通信教育で取得
(4)認定試験，検定で取得
(5)その他の方法で取得</t>
        </r>
      </text>
    </comment>
    <comment ref="K62" authorId="0" shapeId="0" xr:uid="{00000000-0006-0000-0000-000088000000}">
      <text>
        <r>
          <rPr>
            <b/>
            <sz val="9"/>
            <color indexed="81"/>
            <rFont val="ＭＳ Ｐゴシック"/>
            <family val="3"/>
            <charset val="128"/>
          </rPr>
          <t>※特に英語や保育士（幼稚園）、看護師・保健師（養護教諭）・手話通訳士・日本語教師資格等の資格は必ず選択肢から選ぶか、”その他→”を選択し、詳細を右欄に入力。
”その他→”（例：「実用英語検定2級」「京都検定2級」　等</t>
        </r>
      </text>
    </comment>
    <comment ref="M62" authorId="0" shapeId="0" xr:uid="{00000000-0006-0000-0000-000089000000}">
      <text>
        <r>
          <rPr>
            <b/>
            <sz val="9"/>
            <color indexed="81"/>
            <rFont val="ＭＳ Ｐゴシック"/>
            <family val="3"/>
            <charset val="128"/>
          </rPr>
          <t>左欄で”その他→”を選択したときに詳細を記入</t>
        </r>
      </text>
    </comment>
    <comment ref="B67" authorId="0" shapeId="0" xr:uid="{00000000-0006-0000-0000-00008A000000}">
      <text>
        <r>
          <rPr>
            <b/>
            <sz val="9"/>
            <color indexed="81"/>
            <rFont val="ＭＳ Ｐゴシック"/>
            <family val="3"/>
            <charset val="128"/>
          </rPr>
          <t>　スペース、句読点を含み、全角・半角に関係なく、５００字以内で入力
　段落を変えたい場合は、改行の代わりにスペースを一文字入れる（文字数に含まれる）
文字数の例）
　「School」　６文字
　「はい、そうです。」　８文字
　「都　京太郎」　５文字
　「123」　３文字
　「１２３」　３文字　</t>
        </r>
      </text>
    </comment>
    <comment ref="B70" authorId="1" shapeId="0" xr:uid="{00000000-0006-0000-0000-00008B000000}">
      <text>
        <r>
          <rPr>
            <b/>
            <sz val="9"/>
            <color indexed="81"/>
            <rFont val="MS P ゴシック"/>
            <family val="3"/>
            <charset val="128"/>
          </rPr>
          <t>＜採用日＞
入力形式例
Ｈ30.4.1　または
2018/4/1</t>
        </r>
      </text>
    </comment>
    <comment ref="F70" authorId="0" shapeId="0" xr:uid="{00000000-0006-0000-0000-00008C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0" authorId="0" shapeId="0" xr:uid="{00000000-0006-0000-0000-00008D000000}">
      <text>
        <r>
          <rPr>
            <b/>
            <sz val="10"/>
            <color indexed="81"/>
            <rFont val="ＭＳ Ｐゴシック"/>
            <family val="3"/>
            <charset val="128"/>
          </rPr>
          <t>常勤講師、非常勤講師等。
民間企業等の場合は、正規又は臨時等がわかるよう記入。</t>
        </r>
      </text>
    </comment>
    <comment ref="L70" authorId="0" shapeId="0" xr:uid="{00000000-0006-0000-0000-00008E000000}">
      <text>
        <r>
          <rPr>
            <b/>
            <sz val="9"/>
            <color indexed="81"/>
            <rFont val="ＭＳ Ｐゴシック"/>
            <family val="3"/>
            <charset val="128"/>
          </rPr>
          <t>複数ある場合は，順に下欄に入力。
４つ以上ある場合は1つの欄に句読点(、。)等で区切って複数入力</t>
        </r>
      </text>
    </comment>
    <comment ref="B71" authorId="0" shapeId="0" xr:uid="{00000000-0006-0000-0000-00008F000000}">
      <text>
        <r>
          <rPr>
            <b/>
            <sz val="9"/>
            <color indexed="81"/>
            <rFont val="ＭＳ Ｐゴシック"/>
            <family val="3"/>
            <charset val="128"/>
          </rPr>
          <t>＜退職日＞
入力形式例
Ｈ31.3.31　または　2019/3/31
※現職で退職予定等が無い場合は、Ｒ7.3.31　または　2025/3/31　と記載</t>
        </r>
      </text>
    </comment>
    <comment ref="B72" authorId="0" shapeId="0" xr:uid="{00000000-0006-0000-0000-000090000000}">
      <text>
        <r>
          <rPr>
            <b/>
            <sz val="9"/>
            <color indexed="81"/>
            <rFont val="ＭＳ Ｐゴシック"/>
            <family val="3"/>
            <charset val="128"/>
          </rPr>
          <t>＜採用日＞
入力形式例
Ｈ30.4.1　または
2018/4/1</t>
        </r>
      </text>
    </comment>
    <comment ref="F72" authorId="0" shapeId="0" xr:uid="{00000000-0006-0000-0000-000091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2" authorId="0" shapeId="0" xr:uid="{65CF8CA9-7C85-4006-91DD-0679C327C803}">
      <text>
        <r>
          <rPr>
            <b/>
            <sz val="10"/>
            <color indexed="81"/>
            <rFont val="ＭＳ Ｐゴシック"/>
            <family val="3"/>
            <charset val="128"/>
          </rPr>
          <t>常勤講師、非常勤講師等。
民間企業等の場合は、正規又は臨時等がわかるよう記入。</t>
        </r>
      </text>
    </comment>
    <comment ref="B73" authorId="0" shapeId="0" xr:uid="{00000000-0006-0000-0000-000093000000}">
      <text>
        <r>
          <rPr>
            <b/>
            <sz val="9"/>
            <color indexed="81"/>
            <rFont val="ＭＳ Ｐゴシック"/>
            <family val="3"/>
            <charset val="128"/>
          </rPr>
          <t>＜退職日＞
入力形式例
Ｈ31.3.31　または
2019/3/31</t>
        </r>
      </text>
    </comment>
    <comment ref="B74" authorId="0" shapeId="0" xr:uid="{00000000-0006-0000-0000-000094000000}">
      <text>
        <r>
          <rPr>
            <b/>
            <sz val="9"/>
            <color indexed="81"/>
            <rFont val="ＭＳ Ｐゴシック"/>
            <family val="3"/>
            <charset val="128"/>
          </rPr>
          <t>＜採用日＞
入力形式例
Ｈ30.4.1　または
2018/4/1</t>
        </r>
      </text>
    </comment>
    <comment ref="F74" authorId="0" shapeId="0" xr:uid="{00000000-0006-0000-0000-000095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4" authorId="0" shapeId="0" xr:uid="{C8EB6533-195A-411B-980D-C920B86DA401}">
      <text>
        <r>
          <rPr>
            <b/>
            <sz val="10"/>
            <color indexed="81"/>
            <rFont val="ＭＳ Ｐゴシック"/>
            <family val="3"/>
            <charset val="128"/>
          </rPr>
          <t>常勤講師、非常勤講師等。
民間企業等の場合は、正規又は臨時等がわかるよう記入。</t>
        </r>
      </text>
    </comment>
    <comment ref="B75" authorId="0" shapeId="0" xr:uid="{00000000-0006-0000-0000-000097000000}">
      <text>
        <r>
          <rPr>
            <b/>
            <sz val="9"/>
            <color indexed="81"/>
            <rFont val="ＭＳ Ｐゴシック"/>
            <family val="3"/>
            <charset val="128"/>
          </rPr>
          <t>＜退職日＞
入力形式例
Ｈ31.3.31　または
2019/3/31</t>
        </r>
      </text>
    </comment>
    <comment ref="B76" authorId="0" shapeId="0" xr:uid="{002A3223-8944-4A1B-A565-A6888BA4C23C}">
      <text>
        <r>
          <rPr>
            <b/>
            <sz val="9"/>
            <color indexed="81"/>
            <rFont val="ＭＳ Ｐゴシック"/>
            <family val="3"/>
            <charset val="128"/>
          </rPr>
          <t>＜採用日＞
入力形式例
Ｈ30.4.1　または
2018/4/1</t>
        </r>
      </text>
    </comment>
    <comment ref="F76" authorId="0" shapeId="0" xr:uid="{00000000-0006-0000-0000-000099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6" authorId="0" shapeId="0" xr:uid="{E5D2FB2B-541D-44AF-868C-8B1FC8B73712}">
      <text>
        <r>
          <rPr>
            <b/>
            <sz val="10"/>
            <color indexed="81"/>
            <rFont val="ＭＳ Ｐゴシック"/>
            <family val="3"/>
            <charset val="128"/>
          </rPr>
          <t>常勤講師、非常勤講師等。
民間企業等の場合は、正規又は臨時等がわかるよう記入。</t>
        </r>
      </text>
    </comment>
    <comment ref="B77" authorId="0" shapeId="0" xr:uid="{6ABEF06A-4CBA-4AF9-9644-CEFD9474AE7B}">
      <text>
        <r>
          <rPr>
            <b/>
            <sz val="9"/>
            <color indexed="81"/>
            <rFont val="ＭＳ Ｐゴシック"/>
            <family val="3"/>
            <charset val="128"/>
          </rPr>
          <t>＜退職日＞
入力形式例
Ｈ31.3.31　または
2019/3/31</t>
        </r>
      </text>
    </comment>
    <comment ref="B78" authorId="0" shapeId="0" xr:uid="{C96072CB-8CD3-4B8E-9B62-65A65203146B}">
      <text>
        <r>
          <rPr>
            <b/>
            <sz val="9"/>
            <color indexed="81"/>
            <rFont val="ＭＳ Ｐゴシック"/>
            <family val="3"/>
            <charset val="128"/>
          </rPr>
          <t>＜採用日＞
入力形式例
Ｈ30.4.1　または
2018/4/1</t>
        </r>
      </text>
    </comment>
    <comment ref="F78" authorId="0" shapeId="0" xr:uid="{00000000-0006-0000-0000-00009D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78" authorId="0" shapeId="0" xr:uid="{EBC5E42F-3CB4-4470-ACEB-D7A6D5DEFD34}">
      <text>
        <r>
          <rPr>
            <b/>
            <sz val="10"/>
            <color indexed="81"/>
            <rFont val="ＭＳ Ｐゴシック"/>
            <family val="3"/>
            <charset val="128"/>
          </rPr>
          <t>常勤講師、非常勤講師等。
民間企業等の場合は、正規又は臨時等がわかるよう記入。</t>
        </r>
      </text>
    </comment>
    <comment ref="B79" authorId="0" shapeId="0" xr:uid="{B3F4B9B9-137B-477E-BDE2-D7C03323C93D}">
      <text>
        <r>
          <rPr>
            <b/>
            <sz val="9"/>
            <color indexed="81"/>
            <rFont val="ＭＳ Ｐゴシック"/>
            <family val="3"/>
            <charset val="128"/>
          </rPr>
          <t>＜退職日＞
入力形式例
Ｈ31.3.31　または
2019/3/31</t>
        </r>
      </text>
    </comment>
    <comment ref="B80" authorId="0" shapeId="0" xr:uid="{22D7E0DC-4B2E-4108-8121-0BA0BD2EDB8E}">
      <text>
        <r>
          <rPr>
            <b/>
            <sz val="9"/>
            <color indexed="81"/>
            <rFont val="ＭＳ Ｐゴシック"/>
            <family val="3"/>
            <charset val="128"/>
          </rPr>
          <t>＜採用日＞
入力形式例
Ｈ30.4.1　または
2018/4/1</t>
        </r>
      </text>
    </comment>
    <comment ref="F80" authorId="0" shapeId="0" xr:uid="{00000000-0006-0000-0000-0000A1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0" authorId="0" shapeId="0" xr:uid="{0CADB4CF-B2A1-4F03-870A-457A84DB0E19}">
      <text>
        <r>
          <rPr>
            <b/>
            <sz val="10"/>
            <color indexed="81"/>
            <rFont val="ＭＳ Ｐゴシック"/>
            <family val="3"/>
            <charset val="128"/>
          </rPr>
          <t>常勤講師、非常勤講師等。
民間企業等の場合は、正規又は臨時等がわかるよう記入。</t>
        </r>
      </text>
    </comment>
    <comment ref="B81" authorId="0" shapeId="0" xr:uid="{A8594E39-097F-42BC-B035-0A812674A78B}">
      <text>
        <r>
          <rPr>
            <b/>
            <sz val="9"/>
            <color indexed="81"/>
            <rFont val="ＭＳ Ｐゴシック"/>
            <family val="3"/>
            <charset val="128"/>
          </rPr>
          <t>＜退職日＞
入力形式例
Ｈ31.3.31　または
2019/3/31</t>
        </r>
      </text>
    </comment>
    <comment ref="B82" authorId="0" shapeId="0" xr:uid="{E72C4C5E-7F74-4640-A901-F389F199264E}">
      <text>
        <r>
          <rPr>
            <b/>
            <sz val="9"/>
            <color indexed="81"/>
            <rFont val="ＭＳ Ｐゴシック"/>
            <family val="3"/>
            <charset val="128"/>
          </rPr>
          <t>＜採用日＞
入力形式例
Ｈ30.4.1　または
2018/4/1</t>
        </r>
      </text>
    </comment>
    <comment ref="F82" authorId="0" shapeId="0" xr:uid="{00000000-0006-0000-0000-0000A5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2" authorId="0" shapeId="0" xr:uid="{1D97D951-B56B-4C42-B099-1F836403E107}">
      <text>
        <r>
          <rPr>
            <b/>
            <sz val="10"/>
            <color indexed="81"/>
            <rFont val="ＭＳ Ｐゴシック"/>
            <family val="3"/>
            <charset val="128"/>
          </rPr>
          <t>常勤講師、非常勤講師等。
民間企業等の場合は、正規又は臨時等がわかるよう記入。</t>
        </r>
      </text>
    </comment>
    <comment ref="B83" authorId="0" shapeId="0" xr:uid="{E4D56C9A-9BCE-45BC-B45F-983ABA9718F8}">
      <text>
        <r>
          <rPr>
            <b/>
            <sz val="9"/>
            <color indexed="81"/>
            <rFont val="ＭＳ Ｐゴシック"/>
            <family val="3"/>
            <charset val="128"/>
          </rPr>
          <t>＜退職日＞
入力形式例
Ｈ31.3.31　または
2019/3/31</t>
        </r>
      </text>
    </comment>
    <comment ref="B84" authorId="0" shapeId="0" xr:uid="{3A1E0090-2B11-4CA6-8A6A-B14A705E4E3A}">
      <text>
        <r>
          <rPr>
            <b/>
            <sz val="9"/>
            <color indexed="81"/>
            <rFont val="ＭＳ Ｐゴシック"/>
            <family val="3"/>
            <charset val="128"/>
          </rPr>
          <t>＜採用日＞
入力形式例
Ｈ30.4.1　または
2018/4/1</t>
        </r>
      </text>
    </comment>
    <comment ref="F84" authorId="0" shapeId="0" xr:uid="{00000000-0006-0000-0000-0000A9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4" authorId="0" shapeId="0" xr:uid="{1098F6F6-5B45-422C-A769-8E2F6AC77577}">
      <text>
        <r>
          <rPr>
            <b/>
            <sz val="10"/>
            <color indexed="81"/>
            <rFont val="ＭＳ Ｐゴシック"/>
            <family val="3"/>
            <charset val="128"/>
          </rPr>
          <t>常勤講師、非常勤講師等。
民間企業等の場合は、正規又は臨時等がわかるよう記入。</t>
        </r>
      </text>
    </comment>
    <comment ref="B85" authorId="0" shapeId="0" xr:uid="{DA0B2367-27CF-415C-884E-A19A99C4FB2F}">
      <text>
        <r>
          <rPr>
            <b/>
            <sz val="9"/>
            <color indexed="81"/>
            <rFont val="ＭＳ Ｐゴシック"/>
            <family val="3"/>
            <charset val="128"/>
          </rPr>
          <t>＜退職日＞
入力形式例
Ｈ31.3.31　または
2019/3/31</t>
        </r>
      </text>
    </comment>
    <comment ref="B86" authorId="0" shapeId="0" xr:uid="{E39621A7-364C-4BB0-9B42-694F5A287A67}">
      <text>
        <r>
          <rPr>
            <b/>
            <sz val="9"/>
            <color indexed="81"/>
            <rFont val="ＭＳ Ｐゴシック"/>
            <family val="3"/>
            <charset val="128"/>
          </rPr>
          <t>＜採用日＞
入力形式例
Ｈ30.4.1　または
2018/4/1</t>
        </r>
      </text>
    </comment>
    <comment ref="F86" authorId="0" shapeId="0" xr:uid="{00000000-0006-0000-0000-0000AD000000}">
      <text>
        <r>
          <rPr>
            <b/>
            <sz val="10"/>
            <color indexed="81"/>
            <rFont val="ＭＳ Ｐゴシック"/>
            <family val="3"/>
            <charset val="128"/>
          </rPr>
          <t>「京都市立○○中学校」
のように必ず正式名称で記載すること。</t>
        </r>
        <r>
          <rPr>
            <sz val="10"/>
            <color indexed="81"/>
            <rFont val="ＭＳ Ｐゴシック"/>
            <family val="3"/>
            <charset val="128"/>
          </rPr>
          <t xml:space="preserve">
（その他の例）
㈱○○○　　等
※</t>
        </r>
        <r>
          <rPr>
            <b/>
            <u/>
            <sz val="10"/>
            <color indexed="81"/>
            <rFont val="ＭＳ Ｐゴシック"/>
            <family val="3"/>
            <charset val="128"/>
          </rPr>
          <t>短期間のアルバイト等は記入不要。</t>
        </r>
      </text>
    </comment>
    <comment ref="J86" authorId="0" shapeId="0" xr:uid="{0C025DBC-36BD-47B0-98F0-3B56B18366A1}">
      <text>
        <r>
          <rPr>
            <b/>
            <sz val="10"/>
            <color indexed="81"/>
            <rFont val="ＭＳ Ｐゴシック"/>
            <family val="3"/>
            <charset val="128"/>
          </rPr>
          <t>常勤講師、非常勤講師等。
民間企業等の場合は、正規又は臨時等がわかるよう記入。</t>
        </r>
      </text>
    </comment>
    <comment ref="B87" authorId="0" shapeId="0" xr:uid="{52301177-F9B2-4801-A6DC-3B41EEFEB16D}">
      <text>
        <r>
          <rPr>
            <b/>
            <sz val="9"/>
            <color indexed="81"/>
            <rFont val="ＭＳ Ｐゴシック"/>
            <family val="3"/>
            <charset val="128"/>
          </rPr>
          <t>＜退職日＞
入力形式例
Ｈ31.3.31　または
2019/3/31</t>
        </r>
      </text>
    </comment>
    <comment ref="L88" authorId="0" shapeId="0" xr:uid="{00000000-0006-0000-0000-0000B0000000}">
      <text>
        <r>
          <rPr>
            <b/>
            <sz val="9"/>
            <color indexed="81"/>
            <rFont val="ＭＳ Ｐゴシック"/>
            <family val="3"/>
            <charset val="128"/>
          </rPr>
          <t>複数ある場合は，順に下欄に入力。
４つ以上ある場合は1つの欄に句読点(、。)等で区切って複数入力</t>
        </r>
      </text>
    </comment>
    <comment ref="B93" authorId="0" shapeId="0" xr:uid="{00000000-0006-0000-0000-0000B2000000}">
      <text>
        <r>
          <rPr>
            <b/>
            <sz val="9"/>
            <color indexed="81"/>
            <rFont val="ＭＳ Ｐゴシック"/>
            <family val="3"/>
            <charset val="128"/>
          </rPr>
          <t>学校以外のスポーツ団体や文化団体等での活動歴を入力</t>
        </r>
      </text>
    </comment>
    <comment ref="F93" authorId="0" shapeId="0" xr:uid="{00000000-0006-0000-0000-0000B3000000}">
      <text>
        <r>
          <rPr>
            <b/>
            <sz val="9"/>
            <color indexed="81"/>
            <rFont val="ＭＳ Ｐゴシック"/>
            <family val="3"/>
            <charset val="128"/>
          </rPr>
          <t>手話クラブ
合唱団　等</t>
        </r>
      </text>
    </comment>
    <comment ref="B94" authorId="0" shapeId="0" xr:uid="{00000000-0006-0000-0000-0000B4000000}">
      <text>
        <r>
          <rPr>
            <b/>
            <sz val="9"/>
            <color indexed="81"/>
            <rFont val="ＭＳ Ｐゴシック"/>
            <family val="3"/>
            <charset val="128"/>
          </rPr>
          <t>学校以外のスポーツ団体や文化団体等での活動歴を入力</t>
        </r>
      </text>
    </comment>
    <comment ref="F94" authorId="0" shapeId="0" xr:uid="{00000000-0006-0000-0000-0000B5000000}">
      <text>
        <r>
          <rPr>
            <b/>
            <sz val="9"/>
            <color indexed="81"/>
            <rFont val="ＭＳ Ｐゴシック"/>
            <family val="3"/>
            <charset val="128"/>
          </rPr>
          <t>手話クラブ
合唱団　等</t>
        </r>
      </text>
    </comment>
    <comment ref="E95" authorId="0" shapeId="0" xr:uid="{00000000-0006-0000-0000-0000B6000000}">
      <text>
        <r>
          <rPr>
            <b/>
            <sz val="9"/>
            <color indexed="81"/>
            <rFont val="ＭＳ Ｐゴシック"/>
            <family val="3"/>
            <charset val="128"/>
          </rPr>
          <t>表彰や刑事罰だけでなく、法令に基づく懲戒処分及び分限処分を含む</t>
        </r>
      </text>
    </comment>
    <comment ref="L96" authorId="0" shapeId="0" xr:uid="{1F1B6203-B1AE-4550-B333-C7321067E9B8}">
      <text>
        <r>
          <rPr>
            <b/>
            <sz val="9"/>
            <color indexed="81"/>
            <rFont val="MS P ゴシック"/>
            <family val="3"/>
            <charset val="128"/>
          </rPr>
          <t>合格者に意思確認のうえ、4月1日以前に採用する場合があります。
前倒し採用を確約するものではありませんが、現時点での希望を記入してください。
前倒し採用を実施する場合のみ、本項目を参考のうえ対象者を選定し、意思確認を行います。</t>
        </r>
      </text>
    </comment>
    <comment ref="E97" authorId="0" shapeId="0" xr:uid="{00000000-0006-0000-0000-0000B7000000}">
      <text>
        <r>
          <rPr>
            <b/>
            <sz val="9"/>
            <color indexed="81"/>
            <rFont val="ＭＳ Ｐゴシック"/>
            <family val="3"/>
            <charset val="128"/>
          </rPr>
          <t>(例）小学校　○○県、☆☆市
※併願がない場合は「なし」と入力すること。</t>
        </r>
      </text>
    </comment>
    <comment ref="J98" authorId="0" shapeId="0" xr:uid="{00000000-0006-0000-0000-0000B8000000}">
      <text>
        <r>
          <rPr>
            <b/>
            <sz val="9"/>
            <color indexed="81"/>
            <rFont val="ＭＳ Ｐゴシック"/>
            <family val="3"/>
            <charset val="128"/>
          </rPr>
          <t>選択肢から選ぶ</t>
        </r>
      </text>
    </comment>
    <comment ref="L98" authorId="0" shapeId="0" xr:uid="{8DCBC60F-5287-4FA2-9500-D4193714977F}">
      <text>
        <r>
          <rPr>
            <b/>
            <sz val="9"/>
            <color indexed="81"/>
            <rFont val="MS P ゴシック"/>
            <family val="3"/>
            <charset val="128"/>
          </rPr>
          <t>令和6年6月16日（日）に実施される教員資格認定試験（幼稚園、小学校、高等学校・情報）を受験予定の方のみ、○を選択してください。</t>
        </r>
      </text>
    </comment>
    <comment ref="I99" authorId="1" shapeId="0" xr:uid="{00000000-0006-0000-0000-0000B9000000}">
      <text>
        <r>
          <rPr>
            <b/>
            <sz val="9"/>
            <color indexed="81"/>
            <rFont val="MS P ゴシック"/>
            <family val="3"/>
            <charset val="128"/>
          </rPr>
          <t>選択肢から選ぶ</t>
        </r>
      </text>
    </comment>
    <comment ref="B109" authorId="0" shapeId="0" xr:uid="{FD974DE0-9D28-49FD-86F7-655E13AABF71}">
      <text>
        <r>
          <rPr>
            <b/>
            <sz val="9"/>
            <color indexed="81"/>
            <rFont val="ＭＳ Ｐゴシック"/>
            <family val="3"/>
            <charset val="128"/>
          </rPr>
          <t>＜採用日＞
入力形式例
Ｈ30.4.1　または
2018/4/1</t>
        </r>
      </text>
    </comment>
    <comment ref="B110" authorId="0" shapeId="0" xr:uid="{E117216F-EEA4-460D-80BD-0B1065AFF9D5}">
      <text>
        <r>
          <rPr>
            <b/>
            <sz val="9"/>
            <color indexed="81"/>
            <rFont val="ＭＳ Ｐゴシック"/>
            <family val="3"/>
            <charset val="128"/>
          </rPr>
          <t>＜退職日＞
入力形式例
Ｈ31.3.31　または
2019/3/31</t>
        </r>
      </text>
    </comment>
    <comment ref="B111" authorId="0" shapeId="0" xr:uid="{13C5B6FD-BFFD-44A0-9DFA-1D7CE574D767}">
      <text>
        <r>
          <rPr>
            <b/>
            <sz val="9"/>
            <color indexed="81"/>
            <rFont val="ＭＳ Ｐゴシック"/>
            <family val="3"/>
            <charset val="128"/>
          </rPr>
          <t>＜採用日＞
入力形式例
Ｈ30.4.1　または
2018/4/1</t>
        </r>
      </text>
    </comment>
    <comment ref="B112" authorId="0" shapeId="0" xr:uid="{24316FD4-6A0D-4CF5-8B32-E0252C78AE2E}">
      <text>
        <r>
          <rPr>
            <b/>
            <sz val="9"/>
            <color indexed="81"/>
            <rFont val="ＭＳ Ｐゴシック"/>
            <family val="3"/>
            <charset val="128"/>
          </rPr>
          <t>＜退職日＞
入力形式例
Ｈ31.3.31　または
2019/3/31</t>
        </r>
      </text>
    </comment>
    <comment ref="B113" authorId="0" shapeId="0" xr:uid="{86A02ED1-54F9-415D-A3DB-F4E0C33C82C7}">
      <text>
        <r>
          <rPr>
            <b/>
            <sz val="9"/>
            <color indexed="81"/>
            <rFont val="ＭＳ Ｐゴシック"/>
            <family val="3"/>
            <charset val="128"/>
          </rPr>
          <t>＜採用日＞
入力形式例
Ｈ30.4.1　または
2018/4/1</t>
        </r>
      </text>
    </comment>
    <comment ref="B114" authorId="0" shapeId="0" xr:uid="{27BC6911-BBBC-46F9-8C03-EF872F4EDC20}">
      <text>
        <r>
          <rPr>
            <b/>
            <sz val="9"/>
            <color indexed="81"/>
            <rFont val="ＭＳ Ｐゴシック"/>
            <family val="3"/>
            <charset val="128"/>
          </rPr>
          <t>＜退職日＞
入力形式例
Ｈ31.3.31　または
2019/3/31</t>
        </r>
      </text>
    </comment>
    <comment ref="B115" authorId="0" shapeId="0" xr:uid="{B1A8B3E2-3788-4A59-AB2A-F76DA3FF31FE}">
      <text>
        <r>
          <rPr>
            <b/>
            <sz val="9"/>
            <color indexed="81"/>
            <rFont val="ＭＳ Ｐゴシック"/>
            <family val="3"/>
            <charset val="128"/>
          </rPr>
          <t>＜採用日＞
入力形式例
Ｈ30.4.1　または
2018/4/1</t>
        </r>
      </text>
    </comment>
    <comment ref="B116" authorId="0" shapeId="0" xr:uid="{36E4F9B8-68D5-41CB-9890-44CD692ED62C}">
      <text>
        <r>
          <rPr>
            <b/>
            <sz val="9"/>
            <color indexed="81"/>
            <rFont val="ＭＳ Ｐゴシック"/>
            <family val="3"/>
            <charset val="128"/>
          </rPr>
          <t>＜退職日＞
入力形式例
Ｈ31.3.31　または
2019/3/31</t>
        </r>
      </text>
    </comment>
    <comment ref="B117" authorId="0" shapeId="0" xr:uid="{46EDBDBC-EB64-42E1-A62A-6DA6740A2753}">
      <text>
        <r>
          <rPr>
            <b/>
            <sz val="9"/>
            <color indexed="81"/>
            <rFont val="ＭＳ Ｐゴシック"/>
            <family val="3"/>
            <charset val="128"/>
          </rPr>
          <t>＜採用日＞
入力形式例
Ｈ30.4.1　または
2018/4/1</t>
        </r>
      </text>
    </comment>
    <comment ref="B118" authorId="0" shapeId="0" xr:uid="{07802015-D946-4BE3-84B0-5A018C487A37}">
      <text>
        <r>
          <rPr>
            <b/>
            <sz val="9"/>
            <color indexed="81"/>
            <rFont val="ＭＳ Ｐゴシック"/>
            <family val="3"/>
            <charset val="128"/>
          </rPr>
          <t>＜退職日＞
入力形式例
Ｈ31.3.31　または
2019/3/31</t>
        </r>
      </text>
    </comment>
    <comment ref="B119" authorId="0" shapeId="0" xr:uid="{44562B39-73E4-4A72-81E0-7C4930CE296B}">
      <text>
        <r>
          <rPr>
            <b/>
            <sz val="9"/>
            <color indexed="81"/>
            <rFont val="ＭＳ Ｐゴシック"/>
            <family val="3"/>
            <charset val="128"/>
          </rPr>
          <t>＜採用日＞
入力形式例
Ｈ30.4.1　または
2018/4/1</t>
        </r>
      </text>
    </comment>
    <comment ref="B120" authorId="0" shapeId="0" xr:uid="{1F2C3B6C-5EE6-4EFE-B4B9-11C1C3859ACD}">
      <text>
        <r>
          <rPr>
            <b/>
            <sz val="9"/>
            <color indexed="81"/>
            <rFont val="ＭＳ Ｐゴシック"/>
            <family val="3"/>
            <charset val="128"/>
          </rPr>
          <t>＜退職日＞
入力形式例
Ｈ31.3.31　または
2019/3/31</t>
        </r>
      </text>
    </comment>
    <comment ref="B121" authorId="0" shapeId="0" xr:uid="{C7439326-1A99-44C0-82F6-79D5EE0AA252}">
      <text>
        <r>
          <rPr>
            <b/>
            <sz val="9"/>
            <color indexed="81"/>
            <rFont val="ＭＳ Ｐゴシック"/>
            <family val="3"/>
            <charset val="128"/>
          </rPr>
          <t>＜採用日＞
入力形式例
Ｈ30.4.1　または
2018/4/1</t>
        </r>
      </text>
    </comment>
    <comment ref="B122" authorId="0" shapeId="0" xr:uid="{C3B66C32-6EC8-4DF1-9047-4C7A8FC02713}">
      <text>
        <r>
          <rPr>
            <b/>
            <sz val="9"/>
            <color indexed="81"/>
            <rFont val="ＭＳ Ｐゴシック"/>
            <family val="3"/>
            <charset val="128"/>
          </rPr>
          <t>＜退職日＞
入力形式例
Ｈ31.3.31　または
2019/3/31</t>
        </r>
      </text>
    </comment>
    <comment ref="B123" authorId="0" shapeId="0" xr:uid="{7B04FA45-19DA-4FB2-A442-8AC44B1A81DF}">
      <text>
        <r>
          <rPr>
            <b/>
            <sz val="9"/>
            <color indexed="81"/>
            <rFont val="ＭＳ Ｐゴシック"/>
            <family val="3"/>
            <charset val="128"/>
          </rPr>
          <t>＜採用日＞
入力形式例
Ｈ30.4.1　または
2018/4/1</t>
        </r>
      </text>
    </comment>
    <comment ref="B124" authorId="0" shapeId="0" xr:uid="{D64A6CBC-9519-4F8A-97F7-8029167C1297}">
      <text>
        <r>
          <rPr>
            <b/>
            <sz val="9"/>
            <color indexed="81"/>
            <rFont val="ＭＳ Ｐゴシック"/>
            <family val="3"/>
            <charset val="128"/>
          </rPr>
          <t>＜退職日＞
入力形式例
Ｈ31.3.31　または
2019/3/31</t>
        </r>
      </text>
    </comment>
    <comment ref="B125" authorId="0" shapeId="0" xr:uid="{C0778647-8247-4D42-A793-3AE17667ED89}">
      <text>
        <r>
          <rPr>
            <b/>
            <sz val="9"/>
            <color indexed="81"/>
            <rFont val="ＭＳ Ｐゴシック"/>
            <family val="3"/>
            <charset val="128"/>
          </rPr>
          <t>＜採用日＞
入力形式例
Ｈ30.4.1　または
2018/4/1</t>
        </r>
      </text>
    </comment>
    <comment ref="B126" authorId="0" shapeId="0" xr:uid="{4F8FA469-D817-489E-81BB-3EA27FFA05FA}">
      <text>
        <r>
          <rPr>
            <b/>
            <sz val="9"/>
            <color indexed="81"/>
            <rFont val="ＭＳ Ｐゴシック"/>
            <family val="3"/>
            <charset val="128"/>
          </rPr>
          <t>＜退職日＞
入力形式例
Ｈ31.3.31　または
2019/3/31</t>
        </r>
      </text>
    </comment>
    <comment ref="B127" authorId="0" shapeId="0" xr:uid="{81375E7B-B0D4-4FC4-8F2F-DAFA064BBC21}">
      <text>
        <r>
          <rPr>
            <b/>
            <sz val="9"/>
            <color indexed="81"/>
            <rFont val="ＭＳ Ｐゴシック"/>
            <family val="3"/>
            <charset val="128"/>
          </rPr>
          <t>＜採用日＞
入力形式例
Ｈ30.4.1　または
2018/4/1</t>
        </r>
      </text>
    </comment>
    <comment ref="B128" authorId="0" shapeId="0" xr:uid="{0EEFA06E-ED7C-428F-B3AC-0773EDA29330}">
      <text>
        <r>
          <rPr>
            <b/>
            <sz val="9"/>
            <color indexed="81"/>
            <rFont val="ＭＳ Ｐゴシック"/>
            <family val="3"/>
            <charset val="128"/>
          </rPr>
          <t>＜退職日＞
入力形式例
Ｈ31.3.31　または
2019/3/31</t>
        </r>
      </text>
    </comment>
    <comment ref="B129" authorId="0" shapeId="0" xr:uid="{72283AFC-2393-4916-ACD3-5897C414E3CC}">
      <text>
        <r>
          <rPr>
            <b/>
            <sz val="9"/>
            <color indexed="81"/>
            <rFont val="ＭＳ Ｐゴシック"/>
            <family val="3"/>
            <charset val="128"/>
          </rPr>
          <t>＜採用日＞
入力形式例
Ｈ30.4.1　または
2018/4/1</t>
        </r>
      </text>
    </comment>
    <comment ref="B130" authorId="0" shapeId="0" xr:uid="{FD6E7A1A-6D26-4BD8-8360-143716016D48}">
      <text>
        <r>
          <rPr>
            <b/>
            <sz val="9"/>
            <color indexed="81"/>
            <rFont val="ＭＳ Ｐゴシック"/>
            <family val="3"/>
            <charset val="128"/>
          </rPr>
          <t>＜退職日＞
入力形式例
Ｈ31.3.31　または
2019/3/31</t>
        </r>
      </text>
    </comment>
    <comment ref="B131" authorId="0" shapeId="0" xr:uid="{C17CD5D8-C574-441D-A381-9871E7C9BF84}">
      <text>
        <r>
          <rPr>
            <b/>
            <sz val="9"/>
            <color indexed="81"/>
            <rFont val="ＭＳ Ｐゴシック"/>
            <family val="3"/>
            <charset val="128"/>
          </rPr>
          <t>＜採用日＞
入力形式例
Ｈ30.4.1　または
2018/4/1</t>
        </r>
      </text>
    </comment>
    <comment ref="B132" authorId="0" shapeId="0" xr:uid="{B4104357-C34A-455E-8B69-B4F60F458C56}">
      <text>
        <r>
          <rPr>
            <b/>
            <sz val="9"/>
            <color indexed="81"/>
            <rFont val="ＭＳ Ｐゴシック"/>
            <family val="3"/>
            <charset val="128"/>
          </rPr>
          <t>＜退職日＞
入力形式例
Ｈ31.3.31　または
2019/3/31</t>
        </r>
      </text>
    </comment>
    <comment ref="B133" authorId="0" shapeId="0" xr:uid="{E1770BD7-F4D3-415B-A6CC-2A48BB7E6AB6}">
      <text>
        <r>
          <rPr>
            <b/>
            <sz val="9"/>
            <color indexed="81"/>
            <rFont val="ＭＳ Ｐゴシック"/>
            <family val="3"/>
            <charset val="128"/>
          </rPr>
          <t>＜採用日＞
入力形式例
Ｈ30.4.1　または
2018/4/1</t>
        </r>
      </text>
    </comment>
    <comment ref="B134" authorId="0" shapeId="0" xr:uid="{3BB7FC79-3E14-49F7-B02A-A4FFB61EBFB0}">
      <text>
        <r>
          <rPr>
            <b/>
            <sz val="9"/>
            <color indexed="81"/>
            <rFont val="ＭＳ Ｐゴシック"/>
            <family val="3"/>
            <charset val="128"/>
          </rPr>
          <t>＜退職日＞
入力形式例
Ｈ31.3.31　または
2019/3/31</t>
        </r>
      </text>
    </comment>
    <comment ref="B135" authorId="0" shapeId="0" xr:uid="{98E495AB-3CB7-4010-8C7B-4724E6892A62}">
      <text>
        <r>
          <rPr>
            <b/>
            <sz val="9"/>
            <color indexed="81"/>
            <rFont val="ＭＳ Ｐゴシック"/>
            <family val="3"/>
            <charset val="128"/>
          </rPr>
          <t>＜採用日＞
入力形式例
Ｈ30.4.1　または
2018/4/1</t>
        </r>
      </text>
    </comment>
    <comment ref="B136" authorId="0" shapeId="0" xr:uid="{9FA4DF88-4CA8-4400-A874-E1B0E36F9EDC}">
      <text>
        <r>
          <rPr>
            <b/>
            <sz val="9"/>
            <color indexed="81"/>
            <rFont val="ＭＳ Ｐゴシック"/>
            <family val="3"/>
            <charset val="128"/>
          </rPr>
          <t>＜退職日＞
入力形式例
Ｈ31.3.31　または
2019/3/31</t>
        </r>
      </text>
    </comment>
    <comment ref="B137" authorId="0" shapeId="0" xr:uid="{92AD6AD1-EDA3-4C9B-824D-EDA65B0C7959}">
      <text>
        <r>
          <rPr>
            <b/>
            <sz val="9"/>
            <color indexed="81"/>
            <rFont val="ＭＳ Ｐゴシック"/>
            <family val="3"/>
            <charset val="128"/>
          </rPr>
          <t>＜採用日＞
入力形式例
Ｈ30.4.1　または
2018/4/1</t>
        </r>
      </text>
    </comment>
    <comment ref="B138" authorId="0" shapeId="0" xr:uid="{EF7ADF77-B015-44B9-92E0-DABA7BA35671}">
      <text>
        <r>
          <rPr>
            <b/>
            <sz val="9"/>
            <color indexed="81"/>
            <rFont val="ＭＳ Ｐゴシック"/>
            <family val="3"/>
            <charset val="128"/>
          </rPr>
          <t>＜退職日＞
入力形式例
Ｈ31.3.31　または
2019/3/31</t>
        </r>
      </text>
    </comment>
    <comment ref="B139" authorId="0" shapeId="0" xr:uid="{6FA8DA9E-E7C9-439B-8C7F-32E608FFBE20}">
      <text>
        <r>
          <rPr>
            <b/>
            <sz val="9"/>
            <color indexed="81"/>
            <rFont val="ＭＳ Ｐゴシック"/>
            <family val="3"/>
            <charset val="128"/>
          </rPr>
          <t>＜採用日＞
入力形式例
Ｈ30.4.1　または
2018/4/1</t>
        </r>
      </text>
    </comment>
    <comment ref="B140" authorId="0" shapeId="0" xr:uid="{F6E2AB8A-4A36-4B71-BCE0-27504F65DE2F}">
      <text>
        <r>
          <rPr>
            <b/>
            <sz val="9"/>
            <color indexed="81"/>
            <rFont val="ＭＳ Ｐゴシック"/>
            <family val="3"/>
            <charset val="128"/>
          </rPr>
          <t>＜退職日＞
入力形式例
Ｈ31.3.31　または
2019/3/31</t>
        </r>
      </text>
    </comment>
    <comment ref="B141" authorId="0" shapeId="0" xr:uid="{CC4A274D-078A-4E6F-AC26-83F5C0A075A4}">
      <text>
        <r>
          <rPr>
            <b/>
            <sz val="9"/>
            <color indexed="81"/>
            <rFont val="ＭＳ Ｐゴシック"/>
            <family val="3"/>
            <charset val="128"/>
          </rPr>
          <t>＜採用日＞
入力形式例
Ｈ30.4.1　または
2018/4/1</t>
        </r>
      </text>
    </comment>
    <comment ref="B142" authorId="0" shapeId="0" xr:uid="{D8F76A14-C442-4A3C-98DF-852D4E4A80DA}">
      <text>
        <r>
          <rPr>
            <b/>
            <sz val="9"/>
            <color indexed="81"/>
            <rFont val="ＭＳ Ｐゴシック"/>
            <family val="3"/>
            <charset val="128"/>
          </rPr>
          <t>＜退職日＞
入力形式例
Ｈ31.3.31　または
2019/3/31</t>
        </r>
      </text>
    </comment>
    <comment ref="B143" authorId="0" shapeId="0" xr:uid="{365ECC89-955F-476F-A676-F611DA07B1FF}">
      <text>
        <r>
          <rPr>
            <b/>
            <sz val="9"/>
            <color indexed="81"/>
            <rFont val="ＭＳ Ｐゴシック"/>
            <family val="3"/>
            <charset val="128"/>
          </rPr>
          <t>＜採用日＞
入力形式例
Ｈ30.4.1　または
2018/4/1</t>
        </r>
      </text>
    </comment>
    <comment ref="B144" authorId="0" shapeId="0" xr:uid="{BA154962-F057-4479-938E-E1787CBD4272}">
      <text>
        <r>
          <rPr>
            <b/>
            <sz val="9"/>
            <color indexed="81"/>
            <rFont val="ＭＳ Ｐゴシック"/>
            <family val="3"/>
            <charset val="128"/>
          </rPr>
          <t>＜退職日＞
入力形式例
Ｈ31.3.31　または
2019/3/31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C6" authorId="0" shapeId="0" xr:uid="{00000000-0006-0000-0200-000001000000}">
      <text>
        <r>
          <rPr>
            <b/>
            <sz val="9"/>
            <color indexed="81"/>
            <rFont val="MS P ゴシック"/>
            <family val="3"/>
            <charset val="128"/>
          </rPr>
          <t>4月1日生まれが早生まれに含まれるため，4月2日を基準日にすること。
（4月1日生まれの人の年齢計算を正しくするため）</t>
        </r>
      </text>
    </comment>
  </commentList>
</comments>
</file>

<file path=xl/sharedStrings.xml><?xml version="1.0" encoding="utf-8"?>
<sst xmlns="http://schemas.openxmlformats.org/spreadsheetml/2006/main" count="1487" uniqueCount="626">
  <si>
    <t>京都市教育委員会</t>
    <rPh sb="0" eb="3">
      <t>キョウトシ</t>
    </rPh>
    <rPh sb="3" eb="5">
      <t>キョウイク</t>
    </rPh>
    <rPh sb="5" eb="8">
      <t>イインカイ</t>
    </rPh>
    <phoneticPr fontId="2"/>
  </si>
  <si>
    <t>受験番号</t>
    <rPh sb="0" eb="2">
      <t>ジュケン</t>
    </rPh>
    <rPh sb="2" eb="4">
      <t>バンゴウ</t>
    </rPh>
    <phoneticPr fontId="2"/>
  </si>
  <si>
    <t>氏名</t>
    <rPh sb="0" eb="2">
      <t>シメイ</t>
    </rPh>
    <phoneticPr fontId="2"/>
  </si>
  <si>
    <t>最終学歴</t>
    <rPh sb="0" eb="2">
      <t>サイシュウ</t>
    </rPh>
    <rPh sb="2" eb="4">
      <t>ガクレキ</t>
    </rPh>
    <phoneticPr fontId="2"/>
  </si>
  <si>
    <t>学　校　名</t>
    <rPh sb="0" eb="1">
      <t>ガク</t>
    </rPh>
    <rPh sb="2" eb="3">
      <t>コウ</t>
    </rPh>
    <rPh sb="4" eb="5">
      <t>メイ</t>
    </rPh>
    <phoneticPr fontId="2"/>
  </si>
  <si>
    <t>入学</t>
    <rPh sb="0" eb="2">
      <t>ニュウガク</t>
    </rPh>
    <phoneticPr fontId="2"/>
  </si>
  <si>
    <t>卒業</t>
    <rPh sb="0" eb="2">
      <t>ソツギョウ</t>
    </rPh>
    <phoneticPr fontId="2"/>
  </si>
  <si>
    <t>活動年数</t>
    <rPh sb="0" eb="2">
      <t>カツドウ</t>
    </rPh>
    <rPh sb="2" eb="4">
      <t>ネンスウ</t>
    </rPh>
    <phoneticPr fontId="2"/>
  </si>
  <si>
    <t>部活動・同好会名</t>
    <rPh sb="0" eb="3">
      <t>ブカツドウ</t>
    </rPh>
    <rPh sb="4" eb="7">
      <t>ドウコウカイ</t>
    </rPh>
    <rPh sb="7" eb="8">
      <t>メイ</t>
    </rPh>
    <phoneticPr fontId="2"/>
  </si>
  <si>
    <t>中学校</t>
    <rPh sb="0" eb="3">
      <t>チュウガッコウ</t>
    </rPh>
    <phoneticPr fontId="2"/>
  </si>
  <si>
    <t>高等学校</t>
    <rPh sb="0" eb="2">
      <t>コウトウ</t>
    </rPh>
    <rPh sb="2" eb="4">
      <t>ガッコウ</t>
    </rPh>
    <phoneticPr fontId="2"/>
  </si>
  <si>
    <t>その他</t>
    <rPh sb="2" eb="3">
      <t>タ</t>
    </rPh>
    <phoneticPr fontId="2"/>
  </si>
  <si>
    <t>年</t>
    <rPh sb="0" eb="1">
      <t>ネン</t>
    </rPh>
    <phoneticPr fontId="2"/>
  </si>
  <si>
    <t>自己アピール</t>
    <rPh sb="0" eb="2">
      <t>ジコ</t>
    </rPh>
    <phoneticPr fontId="2"/>
  </si>
  <si>
    <t>選考区分</t>
    <rPh sb="0" eb="2">
      <t>センコウ</t>
    </rPh>
    <rPh sb="2" eb="4">
      <t>クブン</t>
    </rPh>
    <phoneticPr fontId="2"/>
  </si>
  <si>
    <t>生年月日</t>
    <rPh sb="0" eb="2">
      <t>セイネン</t>
    </rPh>
    <rPh sb="2" eb="4">
      <t>ガッピ</t>
    </rPh>
    <phoneticPr fontId="2"/>
  </si>
  <si>
    <t>卒業論文研究題名</t>
    <rPh sb="0" eb="2">
      <t>ソツギョウ</t>
    </rPh>
    <rPh sb="2" eb="4">
      <t>ロンブン</t>
    </rPh>
    <rPh sb="4" eb="6">
      <t>ケンキュウ</t>
    </rPh>
    <rPh sb="6" eb="8">
      <t>ダイメイ</t>
    </rPh>
    <phoneticPr fontId="2"/>
  </si>
  <si>
    <t>指導できる部活動名</t>
    <rPh sb="0" eb="2">
      <t>シドウ</t>
    </rPh>
    <rPh sb="5" eb="8">
      <t>ブカツドウ</t>
    </rPh>
    <rPh sb="8" eb="9">
      <t>メイ</t>
    </rPh>
    <phoneticPr fontId="2"/>
  </si>
  <si>
    <t>総合支援学校</t>
    <rPh sb="0" eb="6">
      <t>ソウg</t>
    </rPh>
    <phoneticPr fontId="1"/>
  </si>
  <si>
    <t>併願可能校種・教科</t>
    <rPh sb="0" eb="4">
      <t>ヘイガン</t>
    </rPh>
    <rPh sb="4" eb="6">
      <t>コウ</t>
    </rPh>
    <rPh sb="7" eb="9">
      <t>キョ</t>
    </rPh>
    <phoneticPr fontId="5"/>
  </si>
  <si>
    <t>現職教諭特別</t>
    <rPh sb="0" eb="2">
      <t>ゲンショク</t>
    </rPh>
    <rPh sb="2" eb="4">
      <t>キョウユ</t>
    </rPh>
    <rPh sb="4" eb="6">
      <t>トクベツ</t>
    </rPh>
    <phoneticPr fontId="2"/>
  </si>
  <si>
    <t>免許状</t>
    <rPh sb="0" eb="3">
      <t>メンキョジョウ</t>
    </rPh>
    <phoneticPr fontId="2"/>
  </si>
  <si>
    <t>小学校一種</t>
    <rPh sb="0" eb="3">
      <t>ショウガッコウ</t>
    </rPh>
    <rPh sb="3" eb="5">
      <t>イッシュ</t>
    </rPh>
    <phoneticPr fontId="2"/>
  </si>
  <si>
    <t>小学校専修</t>
    <rPh sb="0" eb="3">
      <t>ショウガッコウ</t>
    </rPh>
    <rPh sb="3" eb="5">
      <t>センシュウ</t>
    </rPh>
    <phoneticPr fontId="2"/>
  </si>
  <si>
    <t>中学校一種</t>
    <rPh sb="0" eb="3">
      <t>チュウガッコウ</t>
    </rPh>
    <rPh sb="3" eb="5">
      <t>イッシュ</t>
    </rPh>
    <phoneticPr fontId="2"/>
  </si>
  <si>
    <t>中学校専修</t>
    <rPh sb="0" eb="3">
      <t>チュウガッコウ</t>
    </rPh>
    <rPh sb="3" eb="5">
      <t>センシュウ</t>
    </rPh>
    <phoneticPr fontId="2"/>
  </si>
  <si>
    <t>高等学校一種</t>
    <rPh sb="0" eb="2">
      <t>コウトウ</t>
    </rPh>
    <rPh sb="2" eb="4">
      <t>ガッコウ</t>
    </rPh>
    <rPh sb="4" eb="6">
      <t>イッシュ</t>
    </rPh>
    <phoneticPr fontId="2"/>
  </si>
  <si>
    <t>高等学校専修</t>
    <rPh sb="0" eb="2">
      <t>コウトウ</t>
    </rPh>
    <rPh sb="2" eb="4">
      <t>ガッコウ</t>
    </rPh>
    <rPh sb="4" eb="6">
      <t>センシュウ</t>
    </rPh>
    <phoneticPr fontId="2"/>
  </si>
  <si>
    <t>国語</t>
    <rPh sb="0" eb="2">
      <t>コクゴ</t>
    </rPh>
    <phoneticPr fontId="2"/>
  </si>
  <si>
    <t>数学</t>
    <rPh sb="0" eb="2">
      <t>スウガク</t>
    </rPh>
    <phoneticPr fontId="2"/>
  </si>
  <si>
    <t>理科</t>
    <rPh sb="0" eb="2">
      <t>リカ</t>
    </rPh>
    <phoneticPr fontId="2"/>
  </si>
  <si>
    <t>社会</t>
    <rPh sb="0" eb="2">
      <t>シャカイ</t>
    </rPh>
    <phoneticPr fontId="2"/>
  </si>
  <si>
    <t>音楽</t>
    <rPh sb="0" eb="2">
      <t>オンガク</t>
    </rPh>
    <phoneticPr fontId="2"/>
  </si>
  <si>
    <t>美術</t>
    <rPh sb="0" eb="2">
      <t>ビジュツ</t>
    </rPh>
    <phoneticPr fontId="2"/>
  </si>
  <si>
    <t>保健体育</t>
    <rPh sb="0" eb="2">
      <t>ホケン</t>
    </rPh>
    <rPh sb="2" eb="4">
      <t>タイイク</t>
    </rPh>
    <phoneticPr fontId="2"/>
  </si>
  <si>
    <t>技術</t>
    <rPh sb="0" eb="2">
      <t>ギジュツ</t>
    </rPh>
    <phoneticPr fontId="2"/>
  </si>
  <si>
    <t>家庭</t>
    <rPh sb="0" eb="2">
      <t>カテイ</t>
    </rPh>
    <phoneticPr fontId="2"/>
  </si>
  <si>
    <t>英語</t>
    <rPh sb="0" eb="2">
      <t>エイゴ</t>
    </rPh>
    <phoneticPr fontId="2"/>
  </si>
  <si>
    <t>地理歴史</t>
    <rPh sb="0" eb="2">
      <t>チリ</t>
    </rPh>
    <rPh sb="2" eb="4">
      <t>レキシ</t>
    </rPh>
    <phoneticPr fontId="2"/>
  </si>
  <si>
    <t>公民</t>
    <rPh sb="0" eb="2">
      <t>コウミン</t>
    </rPh>
    <phoneticPr fontId="2"/>
  </si>
  <si>
    <t>商業</t>
    <rPh sb="0" eb="2">
      <t>ショウギョウ</t>
    </rPh>
    <phoneticPr fontId="2"/>
  </si>
  <si>
    <t>農業</t>
    <rPh sb="0" eb="2">
      <t>ノウギョウ</t>
    </rPh>
    <phoneticPr fontId="2"/>
  </si>
  <si>
    <t>情報</t>
    <rPh sb="0" eb="2">
      <t>ジョウホウ</t>
    </rPh>
    <phoneticPr fontId="2"/>
  </si>
  <si>
    <t>免許種別</t>
    <rPh sb="0" eb="2">
      <t>メンキョ</t>
    </rPh>
    <rPh sb="2" eb="4">
      <t>シュベツ</t>
    </rPh>
    <phoneticPr fontId="2"/>
  </si>
  <si>
    <t>免許教科</t>
    <rPh sb="0" eb="2">
      <t>メンキョ</t>
    </rPh>
    <rPh sb="2" eb="4">
      <t>キョウカ</t>
    </rPh>
    <phoneticPr fontId="2"/>
  </si>
  <si>
    <t>希望する</t>
    <rPh sb="0" eb="2">
      <t>キボウ</t>
    </rPh>
    <phoneticPr fontId="2"/>
  </si>
  <si>
    <t>希望しない</t>
    <rPh sb="0" eb="2">
      <t>キボウ</t>
    </rPh>
    <phoneticPr fontId="2"/>
  </si>
  <si>
    <t>有</t>
    <rPh sb="0" eb="1">
      <t>アリ</t>
    </rPh>
    <phoneticPr fontId="2"/>
  </si>
  <si>
    <t>無</t>
    <rPh sb="0" eb="1">
      <t>ナシ</t>
    </rPh>
    <phoneticPr fontId="2"/>
  </si>
  <si>
    <t>大　学</t>
    <phoneticPr fontId="2"/>
  </si>
  <si>
    <t>卒業等</t>
    <rPh sb="0" eb="2">
      <t>ソツギョウ</t>
    </rPh>
    <rPh sb="2" eb="3">
      <t>ナド</t>
    </rPh>
    <phoneticPr fontId="2"/>
  </si>
  <si>
    <t>卒業見込</t>
    <rPh sb="0" eb="2">
      <t>ソツギョウ</t>
    </rPh>
    <rPh sb="2" eb="4">
      <t>ミコ</t>
    </rPh>
    <phoneticPr fontId="2"/>
  </si>
  <si>
    <t>修了</t>
    <rPh sb="0" eb="2">
      <t>シュウリョウ</t>
    </rPh>
    <phoneticPr fontId="2"/>
  </si>
  <si>
    <t>修了見込</t>
    <rPh sb="0" eb="2">
      <t>シュウリョウ</t>
    </rPh>
    <rPh sb="2" eb="4">
      <t>ミコ</t>
    </rPh>
    <phoneticPr fontId="2"/>
  </si>
  <si>
    <t>－</t>
  </si>
  <si>
    <t>（〒</t>
    <phoneticPr fontId="2"/>
  </si>
  <si>
    <t>）</t>
    <phoneticPr fontId="2"/>
  </si>
  <si>
    <t>性別</t>
    <rPh sb="0" eb="2">
      <t>セイベツ</t>
    </rPh>
    <phoneticPr fontId="2"/>
  </si>
  <si>
    <t>男</t>
    <rPh sb="0" eb="1">
      <t>オトコ</t>
    </rPh>
    <phoneticPr fontId="2"/>
  </si>
  <si>
    <t>女</t>
    <rPh sb="0" eb="1">
      <t>オンナ</t>
    </rPh>
    <phoneticPr fontId="2"/>
  </si>
  <si>
    <t>希望の有無</t>
    <rPh sb="0" eb="2">
      <t>キボウ</t>
    </rPh>
    <rPh sb="3" eb="5">
      <t>ウム</t>
    </rPh>
    <phoneticPr fontId="2"/>
  </si>
  <si>
    <t>有無</t>
    <rPh sb="0" eb="2">
      <t>ウム</t>
    </rPh>
    <phoneticPr fontId="2"/>
  </si>
  <si>
    <t>免許取得</t>
    <rPh sb="0" eb="2">
      <t>メンキョ</t>
    </rPh>
    <rPh sb="2" eb="4">
      <t>シュトク</t>
    </rPh>
    <phoneticPr fontId="2"/>
  </si>
  <si>
    <t>取得</t>
    <rPh sb="0" eb="2">
      <t>シュトク</t>
    </rPh>
    <phoneticPr fontId="2"/>
  </si>
  <si>
    <t>取得見込</t>
    <rPh sb="0" eb="2">
      <t>シュトク</t>
    </rPh>
    <rPh sb="2" eb="4">
      <t>ミコミ</t>
    </rPh>
    <phoneticPr fontId="2"/>
  </si>
  <si>
    <t>見込番号</t>
    <rPh sb="0" eb="2">
      <t>ミコ</t>
    </rPh>
    <rPh sb="2" eb="4">
      <t>バンゴウ</t>
    </rPh>
    <phoneticPr fontId="2"/>
  </si>
  <si>
    <t>（1）</t>
    <phoneticPr fontId="2"/>
  </si>
  <si>
    <t>（2）</t>
    <phoneticPr fontId="2"/>
  </si>
  <si>
    <t>（3）</t>
  </si>
  <si>
    <t>（4）</t>
  </si>
  <si>
    <t>（5）</t>
  </si>
  <si>
    <t>中学校・国語</t>
    <rPh sb="4" eb="6">
      <t>コクg</t>
    </rPh>
    <phoneticPr fontId="1"/>
  </si>
  <si>
    <t>中学校・社会</t>
    <rPh sb="4" eb="6">
      <t>シャカ</t>
    </rPh>
    <phoneticPr fontId="1"/>
  </si>
  <si>
    <t>中学校・数学</t>
    <rPh sb="4" eb="6">
      <t>スウガk</t>
    </rPh>
    <phoneticPr fontId="1"/>
  </si>
  <si>
    <t>中学校・理科</t>
    <rPh sb="4" eb="6">
      <t>リk</t>
    </rPh>
    <phoneticPr fontId="1"/>
  </si>
  <si>
    <t>中学校・保健体育</t>
    <rPh sb="4" eb="8">
      <t>ホケン</t>
    </rPh>
    <phoneticPr fontId="1"/>
  </si>
  <si>
    <t>中学校・家庭</t>
    <rPh sb="4" eb="6">
      <t>カテ</t>
    </rPh>
    <phoneticPr fontId="1"/>
  </si>
  <si>
    <t>中学校・英語</t>
    <rPh sb="4" eb="6">
      <t>エイg</t>
    </rPh>
    <phoneticPr fontId="1"/>
  </si>
  <si>
    <t>中学校・美術</t>
    <rPh sb="4" eb="6">
      <t>ビジュt</t>
    </rPh>
    <phoneticPr fontId="1"/>
  </si>
  <si>
    <t>中学校・音楽</t>
    <rPh sb="4" eb="6">
      <t>オンガク</t>
    </rPh>
    <phoneticPr fontId="1"/>
  </si>
  <si>
    <t>中学校・技術</t>
    <rPh sb="4" eb="6">
      <t>ギジュツ</t>
    </rPh>
    <phoneticPr fontId="1"/>
  </si>
  <si>
    <t>高校・国語</t>
    <rPh sb="3" eb="5">
      <t>コクg</t>
    </rPh>
    <phoneticPr fontId="1"/>
  </si>
  <si>
    <t>高校・数学</t>
    <rPh sb="3" eb="5">
      <t>スウガk</t>
    </rPh>
    <phoneticPr fontId="1"/>
  </si>
  <si>
    <t>高校・英語</t>
    <rPh sb="3" eb="5">
      <t>エイg</t>
    </rPh>
    <phoneticPr fontId="1"/>
  </si>
  <si>
    <t>高校・工業</t>
    <rPh sb="3" eb="5">
      <t>コウギョウ</t>
    </rPh>
    <phoneticPr fontId="1"/>
  </si>
  <si>
    <t>養護教諭</t>
    <rPh sb="0" eb="2">
      <t>ヨウゴ</t>
    </rPh>
    <rPh sb="2" eb="4">
      <t>キョウユ</t>
    </rPh>
    <phoneticPr fontId="2"/>
  </si>
  <si>
    <t>栄養教諭</t>
    <rPh sb="0" eb="2">
      <t>エイヨウ</t>
    </rPh>
    <rPh sb="2" eb="4">
      <t>キョウユ</t>
    </rPh>
    <phoneticPr fontId="2"/>
  </si>
  <si>
    <t>幼稚園一種</t>
    <rPh sb="3" eb="5">
      <t>イッシュ</t>
    </rPh>
    <phoneticPr fontId="2"/>
  </si>
  <si>
    <t>幼稚園二種</t>
    <rPh sb="3" eb="4">
      <t>ニ</t>
    </rPh>
    <rPh sb="4" eb="5">
      <t>シュ</t>
    </rPh>
    <phoneticPr fontId="2"/>
  </si>
  <si>
    <t>幼稚園専修</t>
    <rPh sb="3" eb="5">
      <t>センシュウ</t>
    </rPh>
    <phoneticPr fontId="2"/>
  </si>
  <si>
    <t>小学校二種</t>
    <rPh sb="0" eb="3">
      <t>ショウガッコウ</t>
    </rPh>
    <rPh sb="3" eb="4">
      <t>ニ</t>
    </rPh>
    <rPh sb="4" eb="5">
      <t>シュ</t>
    </rPh>
    <phoneticPr fontId="2"/>
  </si>
  <si>
    <t>中学校二種</t>
    <rPh sb="0" eb="3">
      <t>チュウガッコウ</t>
    </rPh>
    <rPh sb="3" eb="4">
      <t>ニ</t>
    </rPh>
    <rPh sb="4" eb="5">
      <t>シュ</t>
    </rPh>
    <phoneticPr fontId="2"/>
  </si>
  <si>
    <t>特別支援学校一種</t>
    <rPh sb="6" eb="8">
      <t>イッシュ</t>
    </rPh>
    <phoneticPr fontId="2"/>
  </si>
  <si>
    <t>特別支援学校二種</t>
    <rPh sb="6" eb="7">
      <t>ニ</t>
    </rPh>
    <rPh sb="7" eb="8">
      <t>シュ</t>
    </rPh>
    <phoneticPr fontId="2"/>
  </si>
  <si>
    <t>特別支援学校専修</t>
    <rPh sb="6" eb="8">
      <t>センシュウ</t>
    </rPh>
    <phoneticPr fontId="2"/>
  </si>
  <si>
    <t>養護教諭一種</t>
    <rPh sb="0" eb="2">
      <t>ヨウゴ</t>
    </rPh>
    <rPh sb="2" eb="4">
      <t>キョウユ</t>
    </rPh>
    <rPh sb="4" eb="6">
      <t>イッシュ</t>
    </rPh>
    <phoneticPr fontId="2"/>
  </si>
  <si>
    <t>養護教諭二種</t>
    <rPh sb="0" eb="2">
      <t>ヨウゴ</t>
    </rPh>
    <rPh sb="2" eb="4">
      <t>キョウユ</t>
    </rPh>
    <rPh sb="4" eb="5">
      <t>ニ</t>
    </rPh>
    <rPh sb="5" eb="6">
      <t>シュ</t>
    </rPh>
    <phoneticPr fontId="2"/>
  </si>
  <si>
    <t>養護教諭専修</t>
    <rPh sb="0" eb="2">
      <t>ヨウゴ</t>
    </rPh>
    <rPh sb="2" eb="4">
      <t>キョウユ</t>
    </rPh>
    <rPh sb="4" eb="6">
      <t>センシュウ</t>
    </rPh>
    <phoneticPr fontId="2"/>
  </si>
  <si>
    <t>栄養教諭一種</t>
    <rPh sb="0" eb="2">
      <t>エイヨウ</t>
    </rPh>
    <rPh sb="2" eb="4">
      <t>キョウユ</t>
    </rPh>
    <rPh sb="4" eb="6">
      <t>イッシュ</t>
    </rPh>
    <phoneticPr fontId="2"/>
  </si>
  <si>
    <t>栄養教諭二種</t>
    <rPh sb="0" eb="2">
      <t>エイヨウ</t>
    </rPh>
    <rPh sb="2" eb="4">
      <t>キョウユ</t>
    </rPh>
    <rPh sb="4" eb="5">
      <t>ニ</t>
    </rPh>
    <rPh sb="5" eb="6">
      <t>シュ</t>
    </rPh>
    <phoneticPr fontId="2"/>
  </si>
  <si>
    <t>栄養教諭専修</t>
    <rPh sb="0" eb="2">
      <t>エイヨウ</t>
    </rPh>
    <rPh sb="2" eb="4">
      <t>キョウユ</t>
    </rPh>
    <rPh sb="4" eb="6">
      <t>センシュウ</t>
    </rPh>
    <phoneticPr fontId="2"/>
  </si>
  <si>
    <t>職業</t>
    <rPh sb="0" eb="2">
      <t>ショクギョウ</t>
    </rPh>
    <phoneticPr fontId="2"/>
  </si>
  <si>
    <t>宗教</t>
    <rPh sb="0" eb="2">
      <t>シュウキョウ</t>
    </rPh>
    <phoneticPr fontId="2"/>
  </si>
  <si>
    <t>工芸</t>
    <rPh sb="0" eb="2">
      <t>コウゲイ</t>
    </rPh>
    <phoneticPr fontId="2"/>
  </si>
  <si>
    <t>書道</t>
    <rPh sb="0" eb="2">
      <t>ショドウ</t>
    </rPh>
    <phoneticPr fontId="2"/>
  </si>
  <si>
    <t>工業</t>
    <rPh sb="0" eb="2">
      <t>コウギョウ</t>
    </rPh>
    <phoneticPr fontId="2"/>
  </si>
  <si>
    <t>水産</t>
    <rPh sb="0" eb="2">
      <t>スイサン</t>
    </rPh>
    <phoneticPr fontId="2"/>
  </si>
  <si>
    <t>看護</t>
    <rPh sb="0" eb="2">
      <t>カンゴ</t>
    </rPh>
    <phoneticPr fontId="2"/>
  </si>
  <si>
    <t>福祉</t>
    <rPh sb="0" eb="2">
      <t>フクシ</t>
    </rPh>
    <phoneticPr fontId="2"/>
  </si>
  <si>
    <t>　　年・月・日から</t>
    <rPh sb="2" eb="3">
      <t>ネン</t>
    </rPh>
    <rPh sb="4" eb="5">
      <t>ツキ</t>
    </rPh>
    <rPh sb="6" eb="7">
      <t>ヒ</t>
    </rPh>
    <phoneticPr fontId="2"/>
  </si>
  <si>
    <t>　　年・月・日まで</t>
    <rPh sb="2" eb="3">
      <t>ネン</t>
    </rPh>
    <rPh sb="4" eb="5">
      <t>ツキ</t>
    </rPh>
    <rPh sb="6" eb="7">
      <t>ヒ</t>
    </rPh>
    <phoneticPr fontId="2"/>
  </si>
  <si>
    <t>最終
　学歴</t>
    <rPh sb="0" eb="2">
      <t>サイシュウ</t>
    </rPh>
    <rPh sb="4" eb="6">
      <t>ガクレキ</t>
    </rPh>
    <phoneticPr fontId="2"/>
  </si>
  <si>
    <t>ふりがな</t>
    <phoneticPr fontId="2"/>
  </si>
  <si>
    <t>－</t>
    <phoneticPr fontId="2"/>
  </si>
  <si>
    <t>現住所</t>
    <rPh sb="0" eb="3">
      <t>ゲンジュウショ</t>
    </rPh>
    <phoneticPr fontId="2"/>
  </si>
  <si>
    <t>連絡先
住所</t>
    <rPh sb="0" eb="3">
      <t>レンラクサキ</t>
    </rPh>
    <rPh sb="4" eb="6">
      <t>ジュウショ</t>
    </rPh>
    <phoneticPr fontId="2"/>
  </si>
  <si>
    <t>通信・
　聴講等</t>
    <rPh sb="0" eb="2">
      <t>ツウシン</t>
    </rPh>
    <rPh sb="5" eb="7">
      <t>チョウコウ</t>
    </rPh>
    <rPh sb="7" eb="8">
      <t>ナド</t>
    </rPh>
    <phoneticPr fontId="2"/>
  </si>
  <si>
    <t>※記入しないでください</t>
    <rPh sb="1" eb="3">
      <t>キニュウ</t>
    </rPh>
    <phoneticPr fontId="2"/>
  </si>
  <si>
    <t>都道府県：</t>
    <rPh sb="0" eb="4">
      <t>トドウフケン</t>
    </rPh>
    <phoneticPr fontId="2"/>
  </si>
  <si>
    <t>職名</t>
    <rPh sb="0" eb="2">
      <t>ショクメイ</t>
    </rPh>
    <phoneticPr fontId="2"/>
  </si>
  <si>
    <t>校種</t>
    <rPh sb="0" eb="2">
      <t>コウシュ</t>
    </rPh>
    <phoneticPr fontId="2"/>
  </si>
  <si>
    <t>部活動など</t>
    <rPh sb="0" eb="3">
      <t>ブカツドウ</t>
    </rPh>
    <phoneticPr fontId="2"/>
  </si>
  <si>
    <t>※民間企業等での職歴がある場合は、職名欄に正規または臨時等がわかるよう記入すること。
※短期間のアルバイト等は記入不要。</t>
    <rPh sb="1" eb="3">
      <t>ミンカン</t>
    </rPh>
    <rPh sb="3" eb="5">
      <t>キギョウ</t>
    </rPh>
    <rPh sb="5" eb="6">
      <t>ナド</t>
    </rPh>
    <rPh sb="8" eb="10">
      <t>ショクレキ</t>
    </rPh>
    <rPh sb="13" eb="15">
      <t>バアイ</t>
    </rPh>
    <rPh sb="17" eb="19">
      <t>ショクメイ</t>
    </rPh>
    <rPh sb="19" eb="20">
      <t>ラン</t>
    </rPh>
    <rPh sb="21" eb="23">
      <t>セイキ</t>
    </rPh>
    <rPh sb="26" eb="29">
      <t>リンジナド</t>
    </rPh>
    <rPh sb="35" eb="37">
      <t>キニュウ</t>
    </rPh>
    <rPh sb="44" eb="47">
      <t>タンキカン</t>
    </rPh>
    <rPh sb="53" eb="54">
      <t>ナド</t>
    </rPh>
    <rPh sb="55" eb="57">
      <t>キニュウ</t>
    </rPh>
    <rPh sb="57" eb="59">
      <t>フヨウ</t>
    </rPh>
    <phoneticPr fontId="2"/>
  </si>
  <si>
    <t>泳げる</t>
    <rPh sb="0" eb="1">
      <t>オヨ</t>
    </rPh>
    <phoneticPr fontId="2"/>
  </si>
  <si>
    <t>泳げない</t>
    <rPh sb="0" eb="1">
      <t>オヨ</t>
    </rPh>
    <phoneticPr fontId="2"/>
  </si>
  <si>
    <t>採用延長希望の有無</t>
    <rPh sb="0" eb="2">
      <t>サイヨウ</t>
    </rPh>
    <rPh sb="2" eb="4">
      <t>エンチョウ</t>
    </rPh>
    <rPh sb="4" eb="6">
      <t>キボウ</t>
    </rPh>
    <rPh sb="7" eb="9">
      <t>ウム</t>
    </rPh>
    <phoneticPr fontId="2"/>
  </si>
  <si>
    <t>身体等の事情により受験に
際して配慮を希望する内容</t>
    <rPh sb="0" eb="3">
      <t>シンタイナド</t>
    </rPh>
    <rPh sb="4" eb="6">
      <t>ジジョウ</t>
    </rPh>
    <rPh sb="9" eb="11">
      <t>ジュケン</t>
    </rPh>
    <rPh sb="13" eb="14">
      <t>サイ</t>
    </rPh>
    <rPh sb="16" eb="18">
      <t>ハイリョ</t>
    </rPh>
    <rPh sb="19" eb="21">
      <t>キボウ</t>
    </rPh>
    <rPh sb="23" eb="25">
      <t>ナイヨウ</t>
    </rPh>
    <phoneticPr fontId="2"/>
  </si>
  <si>
    <r>
      <t>T</t>
    </r>
    <r>
      <rPr>
        <sz val="8"/>
        <rFont val="ＭＳ Ｐ明朝"/>
        <family val="1"/>
        <charset val="128"/>
      </rPr>
      <t>EL</t>
    </r>
    <phoneticPr fontId="2"/>
  </si>
  <si>
    <r>
      <rPr>
        <sz val="10"/>
        <rFont val="ＭＳ Ｐ明朝"/>
        <family val="1"/>
        <charset val="128"/>
      </rPr>
      <t>携帯T</t>
    </r>
    <r>
      <rPr>
        <sz val="8"/>
        <rFont val="ＭＳ Ｐ明朝"/>
        <family val="1"/>
        <charset val="128"/>
      </rPr>
      <t>EL</t>
    </r>
    <rPh sb="0" eb="2">
      <t>ケイタイ</t>
    </rPh>
    <phoneticPr fontId="2"/>
  </si>
  <si>
    <t>ふりがな：</t>
    <phoneticPr fontId="2"/>
  </si>
  <si>
    <t>（学部・学科等）</t>
    <rPh sb="1" eb="3">
      <t>ガクブ</t>
    </rPh>
    <rPh sb="4" eb="6">
      <t>ガッカ</t>
    </rPh>
    <rPh sb="6" eb="7">
      <t>ナド</t>
    </rPh>
    <phoneticPr fontId="2"/>
  </si>
  <si>
    <t>（専攻・コース等）</t>
    <rPh sb="1" eb="3">
      <t>センコウ</t>
    </rPh>
    <rPh sb="7" eb="8">
      <t>ナド</t>
    </rPh>
    <phoneticPr fontId="2"/>
  </si>
  <si>
    <t>取得(見込)年月日</t>
    <rPh sb="0" eb="2">
      <t>シュトク</t>
    </rPh>
    <rPh sb="3" eb="5">
      <t>ミコ</t>
    </rPh>
    <rPh sb="6" eb="9">
      <t>ネンガッピ</t>
    </rPh>
    <phoneticPr fontId="2"/>
  </si>
  <si>
    <t>種別</t>
    <rPh sb="0" eb="2">
      <t>シュベツ</t>
    </rPh>
    <phoneticPr fontId="2"/>
  </si>
  <si>
    <t>取得(見込)</t>
    <rPh sb="0" eb="2">
      <t>シュトク</t>
    </rPh>
    <rPh sb="3" eb="5">
      <t>ミコ</t>
    </rPh>
    <phoneticPr fontId="2"/>
  </si>
  <si>
    <t>（卒業等年月日）</t>
    <rPh sb="1" eb="4">
      <t>ソツギョウナド</t>
    </rPh>
    <rPh sb="4" eb="7">
      <t>ネンガッピ</t>
    </rPh>
    <phoneticPr fontId="2"/>
  </si>
  <si>
    <t>勤務先</t>
    <rPh sb="0" eb="3">
      <t>キンムサキ</t>
    </rPh>
    <phoneticPr fontId="2"/>
  </si>
  <si>
    <t>主な役職・係</t>
    <rPh sb="0" eb="1">
      <t>オモ</t>
    </rPh>
    <rPh sb="2" eb="4">
      <t>ヤクショク</t>
    </rPh>
    <rPh sb="5" eb="6">
      <t>カカリ</t>
    </rPh>
    <phoneticPr fontId="2"/>
  </si>
  <si>
    <t>大学</t>
    <rPh sb="0" eb="2">
      <t>ダイガク</t>
    </rPh>
    <phoneticPr fontId="2"/>
  </si>
  <si>
    <t>志　願　書　Ａ</t>
    <rPh sb="0" eb="1">
      <t>ココロザシ</t>
    </rPh>
    <rPh sb="2" eb="3">
      <t>ネガイ</t>
    </rPh>
    <rPh sb="4" eb="5">
      <t>カ</t>
    </rPh>
    <phoneticPr fontId="2"/>
  </si>
  <si>
    <t>志　願　書　Ｂ</t>
    <rPh sb="0" eb="1">
      <t>ココロザシ</t>
    </rPh>
    <rPh sb="2" eb="3">
      <t>ネガイ</t>
    </rPh>
    <rPh sb="4" eb="5">
      <t>カ</t>
    </rPh>
    <phoneticPr fontId="2"/>
  </si>
  <si>
    <t>受験
番号</t>
    <rPh sb="0" eb="2">
      <t>ジュケン</t>
    </rPh>
    <rPh sb="3" eb="5">
      <t>バンゴウ</t>
    </rPh>
    <phoneticPr fontId="2"/>
  </si>
  <si>
    <r>
      <rPr>
        <sz val="8"/>
        <rFont val="ＭＳ Ｐ明朝"/>
        <family val="1"/>
        <charset val="128"/>
      </rPr>
      <t>(出願時現在も含め、新しいもの
　　　　　　　から順にできるだけ詳細に)</t>
    </r>
    <r>
      <rPr>
        <sz val="11"/>
        <rFont val="ＭＳ Ｐ明朝"/>
        <family val="1"/>
        <charset val="128"/>
      </rPr>
      <t xml:space="preserve">
　　職　歴</t>
    </r>
    <rPh sb="1" eb="3">
      <t>シュツガン</t>
    </rPh>
    <rPh sb="3" eb="4">
      <t>ジ</t>
    </rPh>
    <rPh sb="4" eb="6">
      <t>ゲンザイ</t>
    </rPh>
    <rPh sb="7" eb="8">
      <t>フク</t>
    </rPh>
    <rPh sb="10" eb="11">
      <t>アタラ</t>
    </rPh>
    <rPh sb="25" eb="26">
      <t>ジュン</t>
    </rPh>
    <rPh sb="32" eb="34">
      <t>ショウサイ</t>
    </rPh>
    <rPh sb="39" eb="40">
      <t>ショク</t>
    </rPh>
    <rPh sb="41" eb="42">
      <t>レキ</t>
    </rPh>
    <phoneticPr fontId="2"/>
  </si>
  <si>
    <r>
      <t>ボランティア活動等</t>
    </r>
    <r>
      <rPr>
        <sz val="8"/>
        <rFont val="ＭＳ Ｐ明朝"/>
        <family val="1"/>
        <charset val="128"/>
      </rPr>
      <t>（教員免許取得のための介護等体験実習を除く）</t>
    </r>
    <rPh sb="6" eb="8">
      <t>カツドウ</t>
    </rPh>
    <rPh sb="8" eb="9">
      <t>ナド</t>
    </rPh>
    <rPh sb="10" eb="12">
      <t>キョウイン</t>
    </rPh>
    <rPh sb="12" eb="14">
      <t>メンキョ</t>
    </rPh>
    <rPh sb="14" eb="16">
      <t>シュトク</t>
    </rPh>
    <rPh sb="20" eb="22">
      <t>カイゴ</t>
    </rPh>
    <rPh sb="22" eb="23">
      <t>ナド</t>
    </rPh>
    <rPh sb="23" eb="25">
      <t>タイケン</t>
    </rPh>
    <rPh sb="25" eb="27">
      <t>ジッシュウ</t>
    </rPh>
    <rPh sb="28" eb="29">
      <t>ノゾ</t>
    </rPh>
    <phoneticPr fontId="2"/>
  </si>
  <si>
    <t>専門学校</t>
    <rPh sb="0" eb="2">
      <t>センモン</t>
    </rPh>
    <rPh sb="2" eb="4">
      <t>ガッコウ</t>
    </rPh>
    <phoneticPr fontId="2"/>
  </si>
  <si>
    <t>日系社会青年ボランティア</t>
    <rPh sb="0" eb="2">
      <t>ニッケイ</t>
    </rPh>
    <rPh sb="2" eb="4">
      <t>シャカイ</t>
    </rPh>
    <rPh sb="4" eb="6">
      <t>セイネン</t>
    </rPh>
    <phoneticPr fontId="2"/>
  </si>
  <si>
    <t>青年海外協力隊</t>
    <rPh sb="0" eb="2">
      <t>セイネン</t>
    </rPh>
    <rPh sb="2" eb="4">
      <t>カイガイ</t>
    </rPh>
    <rPh sb="4" eb="7">
      <t>キョウリョクタイ</t>
    </rPh>
    <phoneticPr fontId="2"/>
  </si>
  <si>
    <t>大学院進学</t>
    <rPh sb="0" eb="3">
      <t>ダイガクイン</t>
    </rPh>
    <rPh sb="3" eb="5">
      <t>シンガク</t>
    </rPh>
    <phoneticPr fontId="2"/>
  </si>
  <si>
    <t>採用延長</t>
    <rPh sb="0" eb="2">
      <t>サイヨウ</t>
    </rPh>
    <rPh sb="2" eb="4">
      <t>エンチョウ</t>
    </rPh>
    <phoneticPr fontId="2"/>
  </si>
  <si>
    <t>資格</t>
    <rPh sb="0" eb="2">
      <t>シカク</t>
    </rPh>
    <phoneticPr fontId="2"/>
  </si>
  <si>
    <t>看護師</t>
    <phoneticPr fontId="2"/>
  </si>
  <si>
    <t>手話通訳士</t>
    <phoneticPr fontId="2"/>
  </si>
  <si>
    <t>その他→</t>
    <rPh sb="2" eb="3">
      <t>タ</t>
    </rPh>
    <phoneticPr fontId="2"/>
  </si>
  <si>
    <t>高校・地理歴史</t>
    <rPh sb="3" eb="7">
      <t>チリレk</t>
    </rPh>
    <phoneticPr fontId="1"/>
  </si>
  <si>
    <t>高校・理科</t>
    <rPh sb="3" eb="5">
      <t>リk</t>
    </rPh>
    <phoneticPr fontId="1"/>
  </si>
  <si>
    <t>ID番号</t>
    <rPh sb="2" eb="4">
      <t>バンゴウ</t>
    </rPh>
    <phoneticPr fontId="2"/>
  </si>
  <si>
    <t>併願</t>
    <rPh sb="0" eb="1">
      <t>ヘイ</t>
    </rPh>
    <rPh sb="1" eb="2">
      <t>ネガイ</t>
    </rPh>
    <phoneticPr fontId="2"/>
  </si>
  <si>
    <t>小中校種間異動希望</t>
    <rPh sb="0" eb="2">
      <t>ショウチュウ</t>
    </rPh>
    <rPh sb="2" eb="3">
      <t>コウ</t>
    </rPh>
    <rPh sb="3" eb="4">
      <t>シュ</t>
    </rPh>
    <rPh sb="4" eb="5">
      <t>カン</t>
    </rPh>
    <rPh sb="5" eb="7">
      <t>イドウ</t>
    </rPh>
    <rPh sb="7" eb="9">
      <t>キボウ</t>
    </rPh>
    <phoneticPr fontId="2"/>
  </si>
  <si>
    <t>ふりがな</t>
    <phoneticPr fontId="2"/>
  </si>
  <si>
    <t>年齢</t>
    <rPh sb="0" eb="2">
      <t>ネンレイ</t>
    </rPh>
    <phoneticPr fontId="2"/>
  </si>
  <si>
    <t>最終
学校</t>
    <rPh sb="0" eb="2">
      <t>サイシュウ</t>
    </rPh>
    <rPh sb="3" eb="5">
      <t>ガッコウ</t>
    </rPh>
    <phoneticPr fontId="2"/>
  </si>
  <si>
    <t>校種</t>
    <rPh sb="0" eb="1">
      <t>コウ</t>
    </rPh>
    <rPh sb="1" eb="2">
      <t>シュ</t>
    </rPh>
    <phoneticPr fontId="2"/>
  </si>
  <si>
    <t>卒年</t>
    <rPh sb="0" eb="1">
      <t>ソツ</t>
    </rPh>
    <rPh sb="1" eb="2">
      <t>ネン</t>
    </rPh>
    <phoneticPr fontId="2"/>
  </si>
  <si>
    <t>最終
学校２</t>
    <rPh sb="0" eb="2">
      <t>サイシュウ</t>
    </rPh>
    <rPh sb="3" eb="5">
      <t>ガッコウ</t>
    </rPh>
    <phoneticPr fontId="2"/>
  </si>
  <si>
    <t>校種２</t>
    <rPh sb="0" eb="1">
      <t>コウ</t>
    </rPh>
    <rPh sb="1" eb="2">
      <t>シュ</t>
    </rPh>
    <phoneticPr fontId="2"/>
  </si>
  <si>
    <t>卒年２</t>
    <rPh sb="0" eb="1">
      <t>ソツ</t>
    </rPh>
    <rPh sb="1" eb="2">
      <t>ネン</t>
    </rPh>
    <phoneticPr fontId="2"/>
  </si>
  <si>
    <t>司書教諭</t>
    <rPh sb="0" eb="2">
      <t>シショ</t>
    </rPh>
    <rPh sb="2" eb="4">
      <t>キョウユ</t>
    </rPh>
    <phoneticPr fontId="2"/>
  </si>
  <si>
    <t>教師
塾入塾期</t>
    <rPh sb="0" eb="2">
      <t>キョウシ</t>
    </rPh>
    <rPh sb="3" eb="4">
      <t>ジュク</t>
    </rPh>
    <rPh sb="4" eb="5">
      <t>ニュウ</t>
    </rPh>
    <rPh sb="5" eb="6">
      <t>ジュク</t>
    </rPh>
    <rPh sb="6" eb="7">
      <t>キ</t>
    </rPh>
    <phoneticPr fontId="2"/>
  </si>
  <si>
    <t>配慮事項</t>
    <rPh sb="0" eb="2">
      <t>ハイリョ</t>
    </rPh>
    <rPh sb="2" eb="4">
      <t>ジコウ</t>
    </rPh>
    <phoneticPr fontId="2"/>
  </si>
  <si>
    <t>部活動歴（大会への参加・発表・成績等）・自己研鑽歴</t>
    <rPh sb="0" eb="3">
      <t>ブカツドウ</t>
    </rPh>
    <rPh sb="3" eb="4">
      <t>レキ</t>
    </rPh>
    <rPh sb="5" eb="7">
      <t>タイカイ</t>
    </rPh>
    <rPh sb="9" eb="11">
      <t>サンカ</t>
    </rPh>
    <rPh sb="12" eb="14">
      <t>ハッピョウ</t>
    </rPh>
    <rPh sb="15" eb="17">
      <t>セイセキ</t>
    </rPh>
    <rPh sb="17" eb="18">
      <t>ナド</t>
    </rPh>
    <rPh sb="20" eb="22">
      <t>ジコ</t>
    </rPh>
    <rPh sb="22" eb="24">
      <t>ケンサン</t>
    </rPh>
    <rPh sb="24" eb="25">
      <t>レキ</t>
    </rPh>
    <phoneticPr fontId="2"/>
  </si>
  <si>
    <t>京都教師塾 入塾経験の有無</t>
    <rPh sb="6" eb="8">
      <t>ニュウジュク</t>
    </rPh>
    <rPh sb="8" eb="10">
      <t>ケイケン</t>
    </rPh>
    <rPh sb="11" eb="13">
      <t>ウム</t>
    </rPh>
    <phoneticPr fontId="2"/>
  </si>
  <si>
    <t>市町村：</t>
    <rPh sb="0" eb="3">
      <t>シチョウソン</t>
    </rPh>
    <phoneticPr fontId="2"/>
  </si>
  <si>
    <t>短期大学</t>
    <rPh sb="0" eb="2">
      <t>タンキ</t>
    </rPh>
    <rPh sb="2" eb="4">
      <t>ダイガク</t>
    </rPh>
    <phoneticPr fontId="2"/>
  </si>
  <si>
    <t>盲学校教諭一種</t>
    <phoneticPr fontId="2"/>
  </si>
  <si>
    <t>盲学校教諭二種</t>
    <phoneticPr fontId="2"/>
  </si>
  <si>
    <t>盲学校教諭専修</t>
    <phoneticPr fontId="2"/>
  </si>
  <si>
    <t>聾学校教諭一種</t>
    <phoneticPr fontId="2"/>
  </si>
  <si>
    <t>聾学校教諭二種</t>
    <phoneticPr fontId="2"/>
  </si>
  <si>
    <t>聾学校教諭専修</t>
    <phoneticPr fontId="2"/>
  </si>
  <si>
    <t>視覚障害者</t>
    <phoneticPr fontId="2"/>
  </si>
  <si>
    <t>聴覚障害者</t>
    <phoneticPr fontId="2"/>
  </si>
  <si>
    <t>知的障害者</t>
    <phoneticPr fontId="2"/>
  </si>
  <si>
    <t>肢体不自由者</t>
    <phoneticPr fontId="2"/>
  </si>
  <si>
    <t>病弱者</t>
    <phoneticPr fontId="2"/>
  </si>
  <si>
    <t>保育士</t>
    <phoneticPr fontId="2"/>
  </si>
  <si>
    <t>保健師</t>
    <rPh sb="0" eb="3">
      <t>ホケンシ</t>
    </rPh>
    <phoneticPr fontId="2"/>
  </si>
  <si>
    <t>勤務期間（月）計算</t>
    <rPh sb="0" eb="2">
      <t>キンム</t>
    </rPh>
    <rPh sb="2" eb="4">
      <t>キカン</t>
    </rPh>
    <rPh sb="5" eb="6">
      <t>ツキ</t>
    </rPh>
    <rPh sb="7" eb="9">
      <t>ケイサン</t>
    </rPh>
    <phoneticPr fontId="2"/>
  </si>
  <si>
    <t>受験番号</t>
    <rPh sb="0" eb="2">
      <t>ジュケン</t>
    </rPh>
    <rPh sb="2" eb="4">
      <t>バンゴウ</t>
    </rPh>
    <phoneticPr fontId="2"/>
  </si>
  <si>
    <t>住所
（都道府県）</t>
    <rPh sb="0" eb="2">
      <t>ジュウショ</t>
    </rPh>
    <rPh sb="4" eb="8">
      <t>トドウフケン</t>
    </rPh>
    <phoneticPr fontId="2"/>
  </si>
  <si>
    <t>資格等1</t>
    <rPh sb="0" eb="3">
      <t>シカクトウ</t>
    </rPh>
    <phoneticPr fontId="2"/>
  </si>
  <si>
    <t>資格等2</t>
    <rPh sb="0" eb="3">
      <t>シカクトウ</t>
    </rPh>
    <phoneticPr fontId="2"/>
  </si>
  <si>
    <t>資格等3</t>
    <rPh sb="0" eb="3">
      <t>シカクトウ</t>
    </rPh>
    <phoneticPr fontId="2"/>
  </si>
  <si>
    <t>資格等4</t>
    <rPh sb="0" eb="3">
      <t>シカクトウ</t>
    </rPh>
    <phoneticPr fontId="2"/>
  </si>
  <si>
    <t>資格等5</t>
    <rPh sb="0" eb="3">
      <t>シカクトウ</t>
    </rPh>
    <phoneticPr fontId="2"/>
  </si>
  <si>
    <t>職歴1</t>
    <rPh sb="0" eb="2">
      <t>ショクレキ</t>
    </rPh>
    <phoneticPr fontId="2"/>
  </si>
  <si>
    <t>職歴2</t>
    <rPh sb="0" eb="2">
      <t>ショクレキ</t>
    </rPh>
    <phoneticPr fontId="2"/>
  </si>
  <si>
    <t>職歴3</t>
    <rPh sb="0" eb="2">
      <t>ショクレキ</t>
    </rPh>
    <phoneticPr fontId="2"/>
  </si>
  <si>
    <t>職歴4</t>
    <rPh sb="0" eb="2">
      <t>ショクレキ</t>
    </rPh>
    <phoneticPr fontId="2"/>
  </si>
  <si>
    <t>職歴5</t>
    <rPh sb="0" eb="2">
      <t>ショクレキ</t>
    </rPh>
    <phoneticPr fontId="2"/>
  </si>
  <si>
    <t>職歴6</t>
    <rPh sb="0" eb="2">
      <t>ショクレキ</t>
    </rPh>
    <phoneticPr fontId="2"/>
  </si>
  <si>
    <t>職歴7</t>
    <rPh sb="0" eb="2">
      <t>ショクレキ</t>
    </rPh>
    <phoneticPr fontId="2"/>
  </si>
  <si>
    <t>職歴8</t>
    <rPh sb="0" eb="2">
      <t>ショクレキ</t>
    </rPh>
    <phoneticPr fontId="2"/>
  </si>
  <si>
    <t>職歴9</t>
    <rPh sb="0" eb="2">
      <t>ショクレキ</t>
    </rPh>
    <phoneticPr fontId="2"/>
  </si>
  <si>
    <t>部活
中学</t>
    <rPh sb="0" eb="2">
      <t>ブカツ</t>
    </rPh>
    <rPh sb="3" eb="5">
      <t>チュウガク</t>
    </rPh>
    <phoneticPr fontId="2"/>
  </si>
  <si>
    <t>部活
高校</t>
    <rPh sb="0" eb="2">
      <t>ブカツ</t>
    </rPh>
    <rPh sb="3" eb="5">
      <t>コウコウ</t>
    </rPh>
    <phoneticPr fontId="2"/>
  </si>
  <si>
    <t>部活
大学</t>
    <rPh sb="0" eb="2">
      <t>ブカツ</t>
    </rPh>
    <rPh sb="3" eb="5">
      <t>ダイガク</t>
    </rPh>
    <phoneticPr fontId="2"/>
  </si>
  <si>
    <t>部活
他１</t>
    <rPh sb="0" eb="2">
      <t>ブカツ</t>
    </rPh>
    <rPh sb="3" eb="4">
      <t>ホカ</t>
    </rPh>
    <phoneticPr fontId="2"/>
  </si>
  <si>
    <t>部活
他２</t>
    <rPh sb="0" eb="2">
      <t>ブカツ</t>
    </rPh>
    <rPh sb="3" eb="4">
      <t>ホカ</t>
    </rPh>
    <phoneticPr fontId="2"/>
  </si>
  <si>
    <t>部活大会
自己研鑽１</t>
    <rPh sb="0" eb="2">
      <t>ブカツ</t>
    </rPh>
    <rPh sb="2" eb="4">
      <t>タイカイ</t>
    </rPh>
    <rPh sb="5" eb="7">
      <t>ジコ</t>
    </rPh>
    <rPh sb="7" eb="9">
      <t>ケンサン</t>
    </rPh>
    <phoneticPr fontId="2"/>
  </si>
  <si>
    <t>部活大会
自己研鑽２</t>
    <rPh sb="0" eb="2">
      <t>ブカツ</t>
    </rPh>
    <rPh sb="2" eb="4">
      <t>タイカイ</t>
    </rPh>
    <rPh sb="5" eb="7">
      <t>ジコ</t>
    </rPh>
    <rPh sb="7" eb="9">
      <t>ケンサン</t>
    </rPh>
    <phoneticPr fontId="2"/>
  </si>
  <si>
    <t>部活大会
自己研鑽３</t>
    <rPh sb="0" eb="2">
      <t>ブカツ</t>
    </rPh>
    <rPh sb="2" eb="4">
      <t>タイカイ</t>
    </rPh>
    <rPh sb="5" eb="7">
      <t>ジコ</t>
    </rPh>
    <rPh sb="7" eb="9">
      <t>ケンサン</t>
    </rPh>
    <phoneticPr fontId="2"/>
  </si>
  <si>
    <t>ボランティア１</t>
    <phoneticPr fontId="2"/>
  </si>
  <si>
    <t>ボランティア２</t>
  </si>
  <si>
    <t>ボランティア３</t>
  </si>
  <si>
    <t>ボランティア４</t>
  </si>
  <si>
    <t>年度計算</t>
    <rPh sb="0" eb="2">
      <t>ネンド</t>
    </rPh>
    <rPh sb="2" eb="4">
      <t>ケイサン</t>
    </rPh>
    <phoneticPr fontId="2"/>
  </si>
  <si>
    <t>国籍</t>
    <rPh sb="0" eb="2">
      <t>コクセキ</t>
    </rPh>
    <phoneticPr fontId="2"/>
  </si>
  <si>
    <t>水泳２５Ｍ</t>
    <rPh sb="0" eb="2">
      <t>スイエイ</t>
    </rPh>
    <phoneticPr fontId="2"/>
  </si>
  <si>
    <t>一次免除区分</t>
    <rPh sb="0" eb="2">
      <t>イチジ</t>
    </rPh>
    <rPh sb="2" eb="4">
      <t>メンジョ</t>
    </rPh>
    <rPh sb="4" eb="6">
      <t>クブン</t>
    </rPh>
    <phoneticPr fontId="2"/>
  </si>
  <si>
    <r>
      <rPr>
        <sz val="12"/>
        <rFont val="ＭＳ Ｐゴシック"/>
        <family val="3"/>
        <charset val="128"/>
      </rPr>
      <t>出願</t>
    </r>
    <r>
      <rPr>
        <sz val="10"/>
        <rFont val="ＭＳ Ｐゴシック"/>
        <family val="3"/>
        <charset val="128"/>
      </rPr>
      <t xml:space="preserve">
区分・教科</t>
    </r>
    <rPh sb="0" eb="2">
      <t>シュツガン</t>
    </rPh>
    <rPh sb="3" eb="4">
      <t>ク</t>
    </rPh>
    <rPh sb="4" eb="5">
      <t>ブン</t>
    </rPh>
    <rPh sb="6" eb="8">
      <t>キョウカ</t>
    </rPh>
    <phoneticPr fontId="2"/>
  </si>
  <si>
    <t>住所
（市町村）</t>
    <rPh sb="0" eb="2">
      <t>ジュウショ</t>
    </rPh>
    <rPh sb="4" eb="7">
      <t>シチョウソン</t>
    </rPh>
    <phoneticPr fontId="2"/>
  </si>
  <si>
    <t>住所
（区・町・番地等）</t>
    <rPh sb="0" eb="2">
      <t>ジュウショ</t>
    </rPh>
    <rPh sb="4" eb="5">
      <t>ク</t>
    </rPh>
    <rPh sb="6" eb="7">
      <t>チョウ</t>
    </rPh>
    <rPh sb="8" eb="11">
      <t>バンチナド</t>
    </rPh>
    <phoneticPr fontId="2"/>
  </si>
  <si>
    <t>併願1
区分・教科</t>
    <rPh sb="0" eb="2">
      <t>ヘイガン</t>
    </rPh>
    <rPh sb="4" eb="6">
      <t>クブン</t>
    </rPh>
    <rPh sb="7" eb="9">
      <t>キョウカ</t>
    </rPh>
    <phoneticPr fontId="2"/>
  </si>
  <si>
    <t>併願2
区分・教科</t>
    <rPh sb="0" eb="2">
      <t>ヘイガン</t>
    </rPh>
    <rPh sb="4" eb="6">
      <t>クブン</t>
    </rPh>
    <rPh sb="7" eb="9">
      <t>キョウカ</t>
    </rPh>
    <phoneticPr fontId="2"/>
  </si>
  <si>
    <t>市内
府下
府外</t>
    <rPh sb="0" eb="2">
      <t>シナイ</t>
    </rPh>
    <rPh sb="3" eb="5">
      <t>フカ</t>
    </rPh>
    <rPh sb="6" eb="7">
      <t>フ</t>
    </rPh>
    <rPh sb="7" eb="8">
      <t>ガイ</t>
    </rPh>
    <phoneticPr fontId="2"/>
  </si>
  <si>
    <t>都道
府県</t>
    <rPh sb="0" eb="2">
      <t>トドウ</t>
    </rPh>
    <rPh sb="3" eb="5">
      <t>フケン</t>
    </rPh>
    <phoneticPr fontId="2"/>
  </si>
  <si>
    <t>新卒
既卒</t>
    <rPh sb="0" eb="2">
      <t>シンソツ</t>
    </rPh>
    <rPh sb="3" eb="5">
      <t>キソツ</t>
    </rPh>
    <phoneticPr fontId="2"/>
  </si>
  <si>
    <t>フロンティア特別・理数工コース</t>
    <rPh sb="9" eb="10">
      <t>リ</t>
    </rPh>
    <rPh sb="10" eb="11">
      <t>スウ</t>
    </rPh>
    <rPh sb="11" eb="12">
      <t>コウ</t>
    </rPh>
    <phoneticPr fontId="2"/>
  </si>
  <si>
    <t>フロンティア特別・保健体育コース</t>
    <rPh sb="9" eb="11">
      <t>ホケン</t>
    </rPh>
    <rPh sb="11" eb="13">
      <t>タイイク</t>
    </rPh>
    <phoneticPr fontId="2"/>
  </si>
  <si>
    <t>得意教科または科目</t>
    <rPh sb="0" eb="2">
      <t>トクイ</t>
    </rPh>
    <rPh sb="2" eb="4">
      <t>キョウカ</t>
    </rPh>
    <rPh sb="7" eb="9">
      <t>カモク</t>
    </rPh>
    <phoneticPr fontId="2"/>
  </si>
  <si>
    <t>性別</t>
    <rPh sb="0" eb="2">
      <t>セイベツ</t>
    </rPh>
    <phoneticPr fontId="2"/>
  </si>
  <si>
    <t>水泳で２５ｍ以上泳げるか泳げないか</t>
    <phoneticPr fontId="2"/>
  </si>
  <si>
    <t>全校種教科</t>
    <rPh sb="0" eb="1">
      <t>ゼン</t>
    </rPh>
    <rPh sb="1" eb="3">
      <t>コウシュ</t>
    </rPh>
    <rPh sb="3" eb="5">
      <t>キョウカ</t>
    </rPh>
    <phoneticPr fontId="2"/>
  </si>
  <si>
    <t>（選考・）校種・教科</t>
    <rPh sb="1" eb="3">
      <t>センコウ</t>
    </rPh>
    <rPh sb="5" eb="6">
      <t>コ</t>
    </rPh>
    <rPh sb="6" eb="7">
      <t>sy</t>
    </rPh>
    <rPh sb="8" eb="10">
      <t>キョウk</t>
    </rPh>
    <phoneticPr fontId="5"/>
  </si>
  <si>
    <t>一般</t>
    <rPh sb="0" eb="2">
      <t>イッパン</t>
    </rPh>
    <phoneticPr fontId="2"/>
  </si>
  <si>
    <t>国際貢献活動経験者特別</t>
    <rPh sb="0" eb="2">
      <t>コクサイ</t>
    </rPh>
    <rPh sb="2" eb="4">
      <t>コウケン</t>
    </rPh>
    <rPh sb="4" eb="6">
      <t>カツドウ</t>
    </rPh>
    <rPh sb="6" eb="9">
      <t>ケイケンシャ</t>
    </rPh>
    <rPh sb="9" eb="11">
      <t>トクベツ</t>
    </rPh>
    <phoneticPr fontId="2"/>
  </si>
  <si>
    <t>フロンティア特別・理数工コース</t>
    <phoneticPr fontId="2"/>
  </si>
  <si>
    <t>フロンティア特別・保健体育コース</t>
    <rPh sb="9" eb="11">
      <t>ホケン</t>
    </rPh>
    <rPh sb="11" eb="13">
      <t>タイイク</t>
    </rPh>
    <phoneticPr fontId="2"/>
  </si>
  <si>
    <t>（一般・国際・障害）</t>
    <rPh sb="1" eb="3">
      <t>イッパン</t>
    </rPh>
    <rPh sb="4" eb="6">
      <t>コクサイ</t>
    </rPh>
    <rPh sb="7" eb="9">
      <t>ショウガイ</t>
    </rPh>
    <phoneticPr fontId="2"/>
  </si>
  <si>
    <t>出願区分</t>
    <rPh sb="0" eb="2">
      <t>シュツガン</t>
    </rPh>
    <rPh sb="2" eb="4">
      <t>クブン</t>
    </rPh>
    <phoneticPr fontId="2"/>
  </si>
  <si>
    <t>F理数工中学校・数学</t>
    <rPh sb="4" eb="7">
      <t>チュウガッコウ</t>
    </rPh>
    <rPh sb="8" eb="10">
      <t>スウガク</t>
    </rPh>
    <phoneticPr fontId="2"/>
  </si>
  <si>
    <t>F理数工中学校・理科</t>
    <rPh sb="4" eb="7">
      <t>チュウガッコウ</t>
    </rPh>
    <rPh sb="8" eb="10">
      <t>リカ</t>
    </rPh>
    <phoneticPr fontId="2"/>
  </si>
  <si>
    <t>F理数工高校・数学</t>
    <rPh sb="4" eb="6">
      <t>コウコウ</t>
    </rPh>
    <rPh sb="7" eb="9">
      <t>スウガク</t>
    </rPh>
    <phoneticPr fontId="2"/>
  </si>
  <si>
    <t>F理数工高校・理科</t>
    <rPh sb="4" eb="6">
      <t>コウコウ</t>
    </rPh>
    <rPh sb="7" eb="9">
      <t>リカ</t>
    </rPh>
    <phoneticPr fontId="2"/>
  </si>
  <si>
    <t>F理数工高校・工業</t>
    <rPh sb="4" eb="6">
      <t>コウコウ</t>
    </rPh>
    <rPh sb="7" eb="9">
      <t>コウギョウ</t>
    </rPh>
    <phoneticPr fontId="2"/>
  </si>
  <si>
    <t>F英語中学校・英語</t>
    <phoneticPr fontId="2"/>
  </si>
  <si>
    <t>F英語高校・英語</t>
    <rPh sb="3" eb="5">
      <t>コウコウ</t>
    </rPh>
    <phoneticPr fontId="2"/>
  </si>
  <si>
    <t xml:space="preserve"> </t>
    <phoneticPr fontId="2"/>
  </si>
  <si>
    <t>　　職　歴 　（追加欄）</t>
    <rPh sb="2" eb="3">
      <t>ショク</t>
    </rPh>
    <rPh sb="4" eb="5">
      <t>レキ</t>
    </rPh>
    <rPh sb="8" eb="10">
      <t>ツイカ</t>
    </rPh>
    <rPh sb="10" eb="11">
      <t>ラン</t>
    </rPh>
    <phoneticPr fontId="2"/>
  </si>
  <si>
    <t>職歴追加欄</t>
    <rPh sb="0" eb="2">
      <t>ショクレキ</t>
    </rPh>
    <rPh sb="2" eb="4">
      <t>ツイカ</t>
    </rPh>
    <rPh sb="4" eb="5">
      <t>ラン</t>
    </rPh>
    <phoneticPr fontId="1"/>
  </si>
  <si>
    <t>高校・情報</t>
    <rPh sb="3" eb="5">
      <t>ジョウホウ</t>
    </rPh>
    <phoneticPr fontId="1"/>
  </si>
  <si>
    <t>不明</t>
    <rPh sb="0" eb="2">
      <t>フメイ</t>
    </rPh>
    <phoneticPr fontId="2"/>
  </si>
  <si>
    <t>毎年教師塾の</t>
    <rPh sb="0" eb="2">
      <t>マイトシ</t>
    </rPh>
    <rPh sb="2" eb="4">
      <t>キョウシ</t>
    </rPh>
    <rPh sb="4" eb="5">
      <t>ジュク</t>
    </rPh>
    <phoneticPr fontId="2"/>
  </si>
  <si>
    <t>入塾期を加えて</t>
    <rPh sb="0" eb="2">
      <t>ニュウジュク</t>
    </rPh>
    <rPh sb="2" eb="3">
      <t>キ</t>
    </rPh>
    <rPh sb="4" eb="5">
      <t>クワ</t>
    </rPh>
    <phoneticPr fontId="2"/>
  </si>
  <si>
    <t>いくこと</t>
    <phoneticPr fontId="2"/>
  </si>
  <si>
    <t>R3採用試験</t>
    <rPh sb="2" eb="4">
      <t>サイヨウ</t>
    </rPh>
    <rPh sb="4" eb="6">
      <t>シケン</t>
    </rPh>
    <phoneticPr fontId="2"/>
  </si>
  <si>
    <t>R4採用試験</t>
    <rPh sb="2" eb="4">
      <t>サイヨウ</t>
    </rPh>
    <rPh sb="4" eb="6">
      <t>シケン</t>
    </rPh>
    <phoneticPr fontId="2"/>
  </si>
  <si>
    <t>R5採用試験</t>
    <rPh sb="2" eb="4">
      <t>サイヨウ</t>
    </rPh>
    <rPh sb="4" eb="6">
      <t>シケン</t>
    </rPh>
    <phoneticPr fontId="2"/>
  </si>
  <si>
    <t>R6採用試験</t>
    <rPh sb="2" eb="4">
      <t>サイヨウ</t>
    </rPh>
    <rPh sb="4" eb="6">
      <t>シケン</t>
    </rPh>
    <phoneticPr fontId="2"/>
  </si>
  <si>
    <t>R7採用試験</t>
    <rPh sb="2" eb="4">
      <t>サイヨウ</t>
    </rPh>
    <rPh sb="4" eb="6">
      <t>シケン</t>
    </rPh>
    <phoneticPr fontId="2"/>
  </si>
  <si>
    <t>R8採用試験</t>
    <rPh sb="2" eb="4">
      <t>サイヨウ</t>
    </rPh>
    <rPh sb="4" eb="6">
      <t>シケン</t>
    </rPh>
    <phoneticPr fontId="2"/>
  </si>
  <si>
    <t>R9採用試験</t>
    <rPh sb="2" eb="4">
      <t>サイヨウ</t>
    </rPh>
    <rPh sb="4" eb="6">
      <t>シケン</t>
    </rPh>
    <phoneticPr fontId="2"/>
  </si>
  <si>
    <t>R10採用試験</t>
    <rPh sb="3" eb="5">
      <t>サイヨウ</t>
    </rPh>
    <rPh sb="5" eb="7">
      <t>シケン</t>
    </rPh>
    <phoneticPr fontId="2"/>
  </si>
  <si>
    <t>R11採用試験</t>
    <rPh sb="3" eb="5">
      <t>サイヨウ</t>
    </rPh>
    <rPh sb="5" eb="7">
      <t>シケン</t>
    </rPh>
    <phoneticPr fontId="2"/>
  </si>
  <si>
    <t>R12採用試験</t>
    <rPh sb="3" eb="5">
      <t>サイヨウ</t>
    </rPh>
    <rPh sb="5" eb="7">
      <t>シケン</t>
    </rPh>
    <phoneticPr fontId="2"/>
  </si>
  <si>
    <t>R13採用試験</t>
    <rPh sb="3" eb="5">
      <t>サイヨウ</t>
    </rPh>
    <rPh sb="5" eb="7">
      <t>シケン</t>
    </rPh>
    <phoneticPr fontId="2"/>
  </si>
  <si>
    <t>追加したら</t>
    <rPh sb="0" eb="2">
      <t>ツイカ</t>
    </rPh>
    <phoneticPr fontId="2"/>
  </si>
  <si>
    <t>最上段「有」から</t>
    <rPh sb="0" eb="2">
      <t>サイジョウ</t>
    </rPh>
    <rPh sb="2" eb="3">
      <t>ダン</t>
    </rPh>
    <rPh sb="4" eb="5">
      <t>アリ</t>
    </rPh>
    <phoneticPr fontId="2"/>
  </si>
  <si>
    <t>最下段の数までの</t>
    <rPh sb="0" eb="3">
      <t>サイカダン</t>
    </rPh>
    <rPh sb="4" eb="5">
      <t>カズ</t>
    </rPh>
    <phoneticPr fontId="2"/>
  </si>
  <si>
    <t>セルを選択して</t>
    <rPh sb="3" eb="5">
      <t>センタク</t>
    </rPh>
    <phoneticPr fontId="2"/>
  </si>
  <si>
    <t>【数式】</t>
    <phoneticPr fontId="2"/>
  </si>
  <si>
    <t>【選択範囲から作成】</t>
    <phoneticPr fontId="2"/>
  </si>
  <si>
    <t>＜上端行(T)＞にチェック</t>
    <rPh sb="1" eb="3">
      <t>ジョウタン</t>
    </rPh>
    <rPh sb="3" eb="4">
      <t>ギョウ</t>
    </rPh>
    <phoneticPr fontId="2"/>
  </si>
  <si>
    <t>”OK”</t>
    <phoneticPr fontId="2"/>
  </si>
  <si>
    <t>として，リストの”名前”「有」を変更すること</t>
    <rPh sb="9" eb="11">
      <t>ナマエ</t>
    </rPh>
    <rPh sb="13" eb="14">
      <t>アリ</t>
    </rPh>
    <rPh sb="16" eb="18">
      <t>ヘンコウ</t>
    </rPh>
    <phoneticPr fontId="2"/>
  </si>
  <si>
    <t>R2採用試験</t>
    <rPh sb="2" eb="4">
      <t>サイヨウ</t>
    </rPh>
    <rPh sb="4" eb="6">
      <t>シケン</t>
    </rPh>
    <phoneticPr fontId="2"/>
  </si>
  <si>
    <t>入学</t>
    <rPh sb="0" eb="2">
      <t>ニュウガク</t>
    </rPh>
    <phoneticPr fontId="2"/>
  </si>
  <si>
    <t>編入学</t>
    <rPh sb="0" eb="3">
      <t>ヘンニュウガク</t>
    </rPh>
    <phoneticPr fontId="2"/>
  </si>
  <si>
    <t>中途退学</t>
    <rPh sb="0" eb="2">
      <t>チュウト</t>
    </rPh>
    <rPh sb="2" eb="4">
      <t>タイガク</t>
    </rPh>
    <phoneticPr fontId="2"/>
  </si>
  <si>
    <t>日本語教師資格</t>
    <rPh sb="0" eb="3">
      <t>ニホンゴ</t>
    </rPh>
    <rPh sb="3" eb="5">
      <t>キョウシ</t>
    </rPh>
    <rPh sb="5" eb="7">
      <t>シカク</t>
    </rPh>
    <phoneticPr fontId="2"/>
  </si>
  <si>
    <t>教科・領域</t>
    <rPh sb="0" eb="2">
      <t>キョウカ</t>
    </rPh>
    <rPh sb="3" eb="5">
      <t>リョウイキ</t>
    </rPh>
    <phoneticPr fontId="2"/>
  </si>
  <si>
    <t>←桃色で示した部分（セル）は必須項目です。必ず入力をしてください。</t>
    <rPh sb="1" eb="3">
      <t>ももいろ</t>
    </rPh>
    <rPh sb="4" eb="5">
      <t>しめ</t>
    </rPh>
    <rPh sb="7" eb="9">
      <t>ぶぶん</t>
    </rPh>
    <rPh sb="14" eb="16">
      <t>ひっす</t>
    </rPh>
    <rPh sb="16" eb="18">
      <t>こうもく</t>
    </rPh>
    <rPh sb="21" eb="22">
      <t>かなら</t>
    </rPh>
    <rPh sb="23" eb="25">
      <t>にゅうりょく</t>
    </rPh>
    <phoneticPr fontId="2" type="Hiragana"/>
  </si>
  <si>
    <t>【入力に関してのお願い（注意）】</t>
    <rPh sb="1" eb="3">
      <t>にゅうりょく</t>
    </rPh>
    <rPh sb="4" eb="5">
      <t>かん</t>
    </rPh>
    <rPh sb="9" eb="10">
      <t>ねが</t>
    </rPh>
    <rPh sb="12" eb="14">
      <t>ちゅうい</t>
    </rPh>
    <phoneticPr fontId="2" type="Hiragana"/>
  </si>
  <si>
    <t>③ 出願区分（校種・教科等）</t>
    <rPh sb="2" eb="4">
      <t>シュツガン</t>
    </rPh>
    <rPh sb="4" eb="6">
      <t>クブン</t>
    </rPh>
    <rPh sb="7" eb="9">
      <t>コウシュ</t>
    </rPh>
    <rPh sb="10" eb="12">
      <t>キョウカ</t>
    </rPh>
    <rPh sb="12" eb="13">
      <t>ナド</t>
    </rPh>
    <phoneticPr fontId="2"/>
  </si>
  <si>
    <t>なし</t>
    <phoneticPr fontId="2"/>
  </si>
  <si>
    <t>「併願１」区分</t>
    <rPh sb="1" eb="3">
      <t>ヘイガン</t>
    </rPh>
    <rPh sb="5" eb="7">
      <t>クブン</t>
    </rPh>
    <phoneticPr fontId="5"/>
  </si>
  <si>
    <t>「併願２」区分</t>
    <rPh sb="1" eb="3">
      <t>ヘイガン</t>
    </rPh>
    <rPh sb="5" eb="7">
      <t>クブン</t>
    </rPh>
    <phoneticPr fontId="5"/>
  </si>
  <si>
    <t>小中</t>
    <rPh sb="0" eb="2">
      <t>ショウチュウ</t>
    </rPh>
    <phoneticPr fontId="2"/>
  </si>
  <si>
    <t>小総</t>
    <rPh sb="0" eb="1">
      <t>ショウ</t>
    </rPh>
    <rPh sb="1" eb="2">
      <t>ソウ</t>
    </rPh>
    <phoneticPr fontId="2"/>
  </si>
  <si>
    <t>中小</t>
    <rPh sb="0" eb="2">
      <t>チュウショウ</t>
    </rPh>
    <phoneticPr fontId="2"/>
  </si>
  <si>
    <t>中総</t>
    <rPh sb="0" eb="1">
      <t>チュウ</t>
    </rPh>
    <rPh sb="1" eb="2">
      <t>ソウ</t>
    </rPh>
    <phoneticPr fontId="2"/>
  </si>
  <si>
    <t>総小</t>
    <rPh sb="0" eb="1">
      <t>ソウ</t>
    </rPh>
    <rPh sb="1" eb="2">
      <t>ショウ</t>
    </rPh>
    <phoneticPr fontId="2"/>
  </si>
  <si>
    <t>総中</t>
    <rPh sb="0" eb="1">
      <t>ソウ</t>
    </rPh>
    <rPh sb="1" eb="2">
      <t>チュウ</t>
    </rPh>
    <phoneticPr fontId="2"/>
  </si>
  <si>
    <t>小学校</t>
  </si>
  <si>
    <t>一次免除・一般・障害</t>
    <rPh sb="0" eb="2">
      <t>イチジ</t>
    </rPh>
    <rPh sb="2" eb="4">
      <t>メンジョ</t>
    </rPh>
    <rPh sb="5" eb="7">
      <t>イッパン</t>
    </rPh>
    <rPh sb="8" eb="10">
      <t>ショウガイ</t>
    </rPh>
    <phoneticPr fontId="2"/>
  </si>
  <si>
    <t>自立活動担当教員特別</t>
  </si>
  <si>
    <t>同意</t>
    <rPh sb="0" eb="2">
      <t>ドウイ</t>
    </rPh>
    <phoneticPr fontId="2"/>
  </si>
  <si>
    <t>同意する</t>
    <rPh sb="0" eb="2">
      <t>ドウイ</t>
    </rPh>
    <phoneticPr fontId="2"/>
  </si>
  <si>
    <t>同意しない</t>
    <rPh sb="0" eb="2">
      <t>ドウイ</t>
    </rPh>
    <phoneticPr fontId="2"/>
  </si>
  <si>
    <t>個人情報
情報提供利用</t>
    <rPh sb="0" eb="2">
      <t>コジン</t>
    </rPh>
    <rPh sb="2" eb="4">
      <t>ジョウホウ</t>
    </rPh>
    <rPh sb="9" eb="11">
      <t>リヨウ</t>
    </rPh>
    <phoneticPr fontId="2"/>
  </si>
  <si>
    <t>免許無
特例受験</t>
    <rPh sb="0" eb="2">
      <t>メンキョ</t>
    </rPh>
    <rPh sb="2" eb="3">
      <t>ナシ</t>
    </rPh>
    <rPh sb="4" eb="6">
      <t>トクレイ</t>
    </rPh>
    <rPh sb="6" eb="8">
      <t>ジュケン</t>
    </rPh>
    <phoneticPr fontId="2"/>
  </si>
  <si>
    <t>【注意事項】P列の表示内容</t>
    <rPh sb="1" eb="3">
      <t>チュウイ</t>
    </rPh>
    <rPh sb="3" eb="5">
      <t>ジコウ</t>
    </rPh>
    <rPh sb="7" eb="8">
      <t>レツ</t>
    </rPh>
    <rPh sb="9" eb="11">
      <t>ヒョウジ</t>
    </rPh>
    <rPh sb="11" eb="13">
      <t>ナイヨウ</t>
    </rPh>
    <phoneticPr fontId="2"/>
  </si>
  <si>
    <t>※免許状を有しない場合の受験資格に係る特例の使用の有無</t>
    <rPh sb="1" eb="4">
      <t>メンキョジョウ</t>
    </rPh>
    <rPh sb="5" eb="6">
      <t>ユウ</t>
    </rPh>
    <rPh sb="9" eb="11">
      <t>バアイ</t>
    </rPh>
    <rPh sb="12" eb="14">
      <t>ジュケン</t>
    </rPh>
    <rPh sb="14" eb="16">
      <t>シカク</t>
    </rPh>
    <rPh sb="17" eb="18">
      <t>カカ</t>
    </rPh>
    <rPh sb="19" eb="21">
      <t>トクレイ</t>
    </rPh>
    <rPh sb="22" eb="24">
      <t>シヨウ</t>
    </rPh>
    <rPh sb="25" eb="27">
      <t>ウム</t>
    </rPh>
    <phoneticPr fontId="2"/>
  </si>
  <si>
    <t>理数工チャレ</t>
    <rPh sb="0" eb="2">
      <t>リスウ</t>
    </rPh>
    <rPh sb="2" eb="3">
      <t>コウ</t>
    </rPh>
    <phoneticPr fontId="2"/>
  </si>
  <si>
    <t>英資格</t>
    <rPh sb="0" eb="1">
      <t>エイ</t>
    </rPh>
    <rPh sb="1" eb="3">
      <t>シカク</t>
    </rPh>
    <phoneticPr fontId="2"/>
  </si>
  <si>
    <t>大推</t>
    <phoneticPr fontId="2"/>
  </si>
  <si>
    <t>なし</t>
  </si>
  <si>
    <t>「選考区分」と「出願区分」の組合せによる「併願１」のデータ入力規則の「名前」の条件分け</t>
    <rPh sb="1" eb="3">
      <t>センコウ</t>
    </rPh>
    <rPh sb="3" eb="5">
      <t>クブン</t>
    </rPh>
    <rPh sb="8" eb="10">
      <t>シュツガン</t>
    </rPh>
    <rPh sb="10" eb="12">
      <t>クブン</t>
    </rPh>
    <rPh sb="14" eb="16">
      <t>クミアワ</t>
    </rPh>
    <rPh sb="21" eb="23">
      <t>ヘイガン</t>
    </rPh>
    <phoneticPr fontId="2"/>
  </si>
  <si>
    <t>併願ダメ</t>
    <rPh sb="0" eb="2">
      <t>ヘイガン</t>
    </rPh>
    <phoneticPr fontId="2"/>
  </si>
  <si>
    <t>「出願区分（併願含む）」と「免許」による「小中校種間異動」欄色分けの条件分け</t>
    <rPh sb="1" eb="3">
      <t>シュツガン</t>
    </rPh>
    <rPh sb="3" eb="5">
      <t>クブン</t>
    </rPh>
    <rPh sb="6" eb="8">
      <t>ヘイガン</t>
    </rPh>
    <rPh sb="8" eb="9">
      <t>フク</t>
    </rPh>
    <rPh sb="14" eb="16">
      <t>メンキョ</t>
    </rPh>
    <rPh sb="21" eb="23">
      <t>ショウチュウ</t>
    </rPh>
    <rPh sb="23" eb="25">
      <t>コウシュ</t>
    </rPh>
    <rPh sb="25" eb="26">
      <t>カン</t>
    </rPh>
    <rPh sb="26" eb="28">
      <t>イドウ</t>
    </rPh>
    <rPh sb="29" eb="30">
      <t>ラン</t>
    </rPh>
    <rPh sb="30" eb="32">
      <t>イロワ</t>
    </rPh>
    <phoneticPr fontId="2"/>
  </si>
  <si>
    <t>「出願区分（併願含む）」による「水泳」欄色分けの条件分け</t>
    <rPh sb="1" eb="3">
      <t>シュツガン</t>
    </rPh>
    <rPh sb="3" eb="5">
      <t>クブン</t>
    </rPh>
    <rPh sb="6" eb="8">
      <t>ヘイガン</t>
    </rPh>
    <rPh sb="8" eb="9">
      <t>フク</t>
    </rPh>
    <rPh sb="16" eb="18">
      <t>スイエイ</t>
    </rPh>
    <rPh sb="19" eb="20">
      <t>ラン</t>
    </rPh>
    <rPh sb="20" eb="22">
      <t>イロワ</t>
    </rPh>
    <phoneticPr fontId="2"/>
  </si>
  <si>
    <t>「入力規則」の”INDIRECT( )”の条件分けや「条件付書式」の”塗りつぶし”の条件分け等</t>
    <rPh sb="1" eb="3">
      <t>にゅうりょく</t>
    </rPh>
    <rPh sb="3" eb="5">
      <t>きそく</t>
    </rPh>
    <rPh sb="21" eb="23">
      <t>じょうけん</t>
    </rPh>
    <rPh sb="23" eb="24">
      <t>わ</t>
    </rPh>
    <rPh sb="27" eb="30">
      <t>じょうけんつき</t>
    </rPh>
    <rPh sb="30" eb="32">
      <t>しょしき</t>
    </rPh>
    <rPh sb="35" eb="36">
      <t>ぬ</t>
    </rPh>
    <rPh sb="42" eb="44">
      <t>じょうけん</t>
    </rPh>
    <rPh sb="44" eb="45">
      <t>わ</t>
    </rPh>
    <rPh sb="46" eb="47">
      <t>など</t>
    </rPh>
    <phoneticPr fontId="2" type="Hiragana"/>
  </si>
  <si>
    <r>
      <t>【注意事項】↓</t>
    </r>
    <r>
      <rPr>
        <b/>
        <sz val="16"/>
        <rFont val="ＭＳ Ｐゴシック"/>
        <family val="3"/>
        <charset val="128"/>
      </rPr>
      <t>必要に応じて表示が出ます。</t>
    </r>
    <rPh sb="7" eb="9">
      <t>ひつよう</t>
    </rPh>
    <rPh sb="10" eb="11">
      <t>おう</t>
    </rPh>
    <rPh sb="13" eb="15">
      <t>ひょうじ</t>
    </rPh>
    <rPh sb="16" eb="17">
      <t>で</t>
    </rPh>
    <phoneticPr fontId="2" type="Hiragana"/>
  </si>
  <si>
    <t>水泳黄色</t>
    <rPh sb="0" eb="2">
      <t>スイエイ</t>
    </rPh>
    <rPh sb="2" eb="4">
      <t>キイロ</t>
    </rPh>
    <phoneticPr fontId="2"/>
  </si>
  <si>
    <t>希望しない（中学校のみを希望）</t>
    <phoneticPr fontId="2"/>
  </si>
  <si>
    <t>第一希望：中学校，第二希望：高等学校</t>
    <phoneticPr fontId="2"/>
  </si>
  <si>
    <t>第一希望：高等学校，第二希望：中学校</t>
    <phoneticPr fontId="2"/>
  </si>
  <si>
    <t>小・中学校 校種間異動 希望の有無</t>
    <rPh sb="0" eb="1">
      <t>ショウ</t>
    </rPh>
    <rPh sb="2" eb="3">
      <t>チュウ</t>
    </rPh>
    <rPh sb="3" eb="5">
      <t>ガッコウ</t>
    </rPh>
    <rPh sb="6" eb="8">
      <t>コウシュ</t>
    </rPh>
    <rPh sb="8" eb="9">
      <t>カン</t>
    </rPh>
    <rPh sb="9" eb="11">
      <t>イドウ</t>
    </rPh>
    <rPh sb="12" eb="14">
      <t>キボウ</t>
    </rPh>
    <rPh sb="15" eb="17">
      <t>ウム</t>
    </rPh>
    <phoneticPr fontId="2"/>
  </si>
  <si>
    <t>提出書類全ての記載事項に相違ありませんか。</t>
    <phoneticPr fontId="2" type="Hiragana"/>
  </si>
  <si>
    <t>相違の有無</t>
    <rPh sb="3" eb="5">
      <t>ウム</t>
    </rPh>
    <phoneticPr fontId="2"/>
  </si>
  <si>
    <t>相違ありません。</t>
    <phoneticPr fontId="2"/>
  </si>
  <si>
    <t>一次免除・フロ</t>
    <rPh sb="0" eb="2">
      <t>イチジ</t>
    </rPh>
    <rPh sb="2" eb="4">
      <t>メンジョ</t>
    </rPh>
    <phoneticPr fontId="2"/>
  </si>
  <si>
    <t>高等学校配置希望の有無</t>
  </si>
  <si>
    <t>高配黄色</t>
    <rPh sb="2" eb="4">
      <t>キイロ</t>
    </rPh>
    <phoneticPr fontId="2"/>
  </si>
  <si>
    <t>教師塾の入塾期</t>
    <rPh sb="0" eb="2">
      <t>キョウシ</t>
    </rPh>
    <rPh sb="2" eb="3">
      <t>ジュク</t>
    </rPh>
    <rPh sb="4" eb="6">
      <t>ニュウジュク</t>
    </rPh>
    <rPh sb="6" eb="7">
      <t>キ</t>
    </rPh>
    <phoneticPr fontId="2"/>
  </si>
  <si>
    <t>入学等</t>
    <rPh sb="0" eb="2">
      <t>ニュウガク</t>
    </rPh>
    <rPh sb="2" eb="3">
      <t>ナド</t>
    </rPh>
    <phoneticPr fontId="2"/>
  </si>
  <si>
    <t>卒業等</t>
    <phoneticPr fontId="2" type="Hiragana"/>
  </si>
  <si>
    <t>希望する</t>
    <rPh sb="0" eb="2">
      <t>キボウ</t>
    </rPh>
    <phoneticPr fontId="2"/>
  </si>
  <si>
    <t>希望しない</t>
    <rPh sb="0" eb="2">
      <t>キボウ</t>
    </rPh>
    <phoneticPr fontId="2"/>
  </si>
  <si>
    <t>小中異動黄色</t>
    <phoneticPr fontId="2"/>
  </si>
  <si>
    <t>小・中学校 校種間異動 希望の有無</t>
    <phoneticPr fontId="2"/>
  </si>
  <si>
    <t>無</t>
    <rPh sb="0" eb="1">
      <t>ナシ</t>
    </rPh>
    <phoneticPr fontId="2"/>
  </si>
  <si>
    <t>取得</t>
    <rPh sb="0" eb="2">
      <t>シュトク</t>
    </rPh>
    <phoneticPr fontId="2"/>
  </si>
  <si>
    <t>取得見込</t>
    <rPh sb="0" eb="2">
      <t>シュトク</t>
    </rPh>
    <rPh sb="2" eb="4">
      <t>ミコミ</t>
    </rPh>
    <phoneticPr fontId="2"/>
  </si>
  <si>
    <t>「選考区分」と「一次免除」による「出願区分」のデータ入力規則の「名前」の条件分け</t>
    <rPh sb="8" eb="10">
      <t>イチジ</t>
    </rPh>
    <rPh sb="10" eb="12">
      <t>メンジョ</t>
    </rPh>
    <rPh sb="17" eb="19">
      <t>シュツガン</t>
    </rPh>
    <rPh sb="19" eb="21">
      <t>クブン</t>
    </rPh>
    <rPh sb="26" eb="28">
      <t>ニュウリョク</t>
    </rPh>
    <rPh sb="28" eb="30">
      <t>キソク</t>
    </rPh>
    <rPh sb="32" eb="34">
      <t>ナマエ</t>
    </rPh>
    <rPh sb="36" eb="38">
      <t>ジョウケン</t>
    </rPh>
    <rPh sb="38" eb="39">
      <t>ワ</t>
    </rPh>
    <phoneticPr fontId="2"/>
  </si>
  <si>
    <t>「選考区分」による「一次免除」のデータ入力規則の「名前」の条件分け</t>
    <rPh sb="1" eb="3">
      <t>センコウ</t>
    </rPh>
    <rPh sb="3" eb="5">
      <t>クブン</t>
    </rPh>
    <rPh sb="10" eb="11">
      <t>イチ</t>
    </rPh>
    <rPh sb="11" eb="12">
      <t>ジ</t>
    </rPh>
    <rPh sb="12" eb="14">
      <t>メンジョ</t>
    </rPh>
    <phoneticPr fontId="2"/>
  </si>
  <si>
    <t>免許無受験の有無</t>
    <rPh sb="0" eb="2">
      <t>メンキョ</t>
    </rPh>
    <rPh sb="2" eb="3">
      <t>ナシ</t>
    </rPh>
    <rPh sb="3" eb="5">
      <t>ジュケン</t>
    </rPh>
    <rPh sb="6" eb="8">
      <t>ウム</t>
    </rPh>
    <phoneticPr fontId="2"/>
  </si>
  <si>
    <t>免許無受験の使用について</t>
    <rPh sb="0" eb="2">
      <t>メンキョ</t>
    </rPh>
    <rPh sb="2" eb="3">
      <t>ナシ</t>
    </rPh>
    <rPh sb="3" eb="5">
      <t>ジュケン</t>
    </rPh>
    <rPh sb="6" eb="8">
      <t>シヨウ</t>
    </rPh>
    <phoneticPr fontId="2"/>
  </si>
  <si>
    <t xml:space="preserve"> </t>
    <phoneticPr fontId="2"/>
  </si>
  <si>
    <t xml:space="preserve"> </t>
    <phoneticPr fontId="2"/>
  </si>
  <si>
    <t>　</t>
    <phoneticPr fontId="2"/>
  </si>
  <si>
    <t>京都市立学校教員採用選考試験</t>
    <phoneticPr fontId="2" type="Hiragana"/>
  </si>
  <si>
    <t>年齢計算基準日と選考年度表示</t>
    <rPh sb="0" eb="2">
      <t>ネンレイ</t>
    </rPh>
    <rPh sb="2" eb="4">
      <t>ケイサン</t>
    </rPh>
    <rPh sb="4" eb="7">
      <t>キジュンビ</t>
    </rPh>
    <rPh sb="8" eb="10">
      <t>センコウ</t>
    </rPh>
    <rPh sb="10" eb="12">
      <t>ネンド</t>
    </rPh>
    <rPh sb="12" eb="14">
      <t>ヒョウジ</t>
    </rPh>
    <phoneticPr fontId="2"/>
  </si>
  <si>
    <t>「選考区分」と「一次試験一部免除等」の組合せによる
「出願区分」で選択可能な校種・教科
志願書のセルQ26で名前が決まるリストとなる。</t>
    <rPh sb="1" eb="3">
      <t>センコウ</t>
    </rPh>
    <rPh sb="3" eb="5">
      <t>クブン</t>
    </rPh>
    <rPh sb="8" eb="10">
      <t>イチジ</t>
    </rPh>
    <rPh sb="10" eb="12">
      <t>シケン</t>
    </rPh>
    <rPh sb="12" eb="14">
      <t>イチブ</t>
    </rPh>
    <rPh sb="14" eb="17">
      <t>メンジョナド</t>
    </rPh>
    <rPh sb="19" eb="21">
      <t>クミアワ</t>
    </rPh>
    <rPh sb="27" eb="29">
      <t>シュツガン</t>
    </rPh>
    <rPh sb="29" eb="31">
      <t>クブン</t>
    </rPh>
    <rPh sb="33" eb="35">
      <t>センタク</t>
    </rPh>
    <rPh sb="35" eb="37">
      <t>カノウ</t>
    </rPh>
    <rPh sb="38" eb="40">
      <t>コウシュ</t>
    </rPh>
    <rPh sb="41" eb="43">
      <t>キョウカ</t>
    </rPh>
    <rPh sb="44" eb="46">
      <t>シガン</t>
    </rPh>
    <rPh sb="46" eb="47">
      <t>ショ</t>
    </rPh>
    <rPh sb="57" eb="58">
      <t>キ</t>
    </rPh>
    <phoneticPr fontId="2"/>
  </si>
  <si>
    <t>　</t>
    <phoneticPr fontId="2"/>
  </si>
  <si>
    <t xml:space="preserve"> </t>
    <phoneticPr fontId="2"/>
  </si>
  <si>
    <t xml:space="preserve"> </t>
    <phoneticPr fontId="2"/>
  </si>
  <si>
    <t xml:space="preserve"> </t>
    <phoneticPr fontId="2"/>
  </si>
  <si>
    <t xml:space="preserve"> </t>
    <phoneticPr fontId="2"/>
  </si>
  <si>
    <t xml:space="preserve"> </t>
    <phoneticPr fontId="2"/>
  </si>
  <si>
    <t>←リストの”名前”作成していない</t>
    <rPh sb="6" eb="8">
      <t>ナマエ</t>
    </rPh>
    <rPh sb="9" eb="11">
      <t>サクセイ</t>
    </rPh>
    <phoneticPr fontId="2"/>
  </si>
  <si>
    <t>「出願区分」と「併願１」の組合せによる「併願２」区分のデータ入力規則の「名前」の条件分け</t>
    <rPh sb="1" eb="3">
      <t>シュツガン</t>
    </rPh>
    <rPh sb="13" eb="15">
      <t>クミアワ</t>
    </rPh>
    <rPh sb="20" eb="22">
      <t>ヘイガン</t>
    </rPh>
    <phoneticPr fontId="2"/>
  </si>
  <si>
    <t>司書教諭有無</t>
    <rPh sb="0" eb="2">
      <t>シショ</t>
    </rPh>
    <rPh sb="2" eb="4">
      <t>キョウユ</t>
    </rPh>
    <rPh sb="4" eb="6">
      <t>ウム</t>
    </rPh>
    <phoneticPr fontId="2"/>
  </si>
  <si>
    <t>高等学校配置希望</t>
    <rPh sb="0" eb="2">
      <t>コウトウ</t>
    </rPh>
    <rPh sb="2" eb="4">
      <t>ガッコウ</t>
    </rPh>
    <rPh sb="4" eb="6">
      <t>ハイチ</t>
    </rPh>
    <rPh sb="6" eb="8">
      <t>キボウ</t>
    </rPh>
    <phoneticPr fontId="2"/>
  </si>
  <si>
    <t>区分備考欄</t>
    <rPh sb="0" eb="2">
      <t>クブン</t>
    </rPh>
    <rPh sb="2" eb="4">
      <t>ビコウ</t>
    </rPh>
    <rPh sb="4" eb="5">
      <t>ラン</t>
    </rPh>
    <phoneticPr fontId="2"/>
  </si>
  <si>
    <t>免許１</t>
    <rPh sb="0" eb="2">
      <t>メンキョ</t>
    </rPh>
    <phoneticPr fontId="2"/>
  </si>
  <si>
    <t>免許２</t>
    <rPh sb="0" eb="2">
      <t>メンキョ</t>
    </rPh>
    <phoneticPr fontId="2"/>
  </si>
  <si>
    <t>免許３</t>
    <rPh sb="0" eb="2">
      <t>メンキョ</t>
    </rPh>
    <phoneticPr fontId="2"/>
  </si>
  <si>
    <t>免許４</t>
    <rPh sb="0" eb="2">
      <t>メンキョ</t>
    </rPh>
    <phoneticPr fontId="2"/>
  </si>
  <si>
    <r>
      <t>　　教員免許状　　　
　　　</t>
    </r>
    <r>
      <rPr>
        <sz val="10"/>
        <rFont val="ＭＳ Ｐ明朝"/>
        <family val="1"/>
        <charset val="128"/>
      </rPr>
      <t>司書教諭資格</t>
    </r>
    <r>
      <rPr>
        <sz val="11"/>
        <rFont val="ＭＳ Ｐ明朝"/>
        <family val="1"/>
        <charset val="128"/>
      </rPr>
      <t>等</t>
    </r>
    <rPh sb="2" eb="4">
      <t>キョウイン</t>
    </rPh>
    <rPh sb="14" eb="16">
      <t>シショ</t>
    </rPh>
    <rPh sb="16" eb="18">
      <t>キョウユ</t>
    </rPh>
    <rPh sb="18" eb="20">
      <t>シカク</t>
    </rPh>
    <rPh sb="20" eb="21">
      <t>ナド</t>
    </rPh>
    <phoneticPr fontId="2"/>
  </si>
  <si>
    <t xml:space="preserve"> 生年
　月日</t>
    <rPh sb="1" eb="3">
      <t>セイネン</t>
    </rPh>
    <rPh sb="5" eb="7">
      <t>ガッピ</t>
    </rPh>
    <phoneticPr fontId="2"/>
  </si>
  <si>
    <t>性 別</t>
    <rPh sb="0" eb="1">
      <t>セイ</t>
    </rPh>
    <rPh sb="2" eb="3">
      <t>ベツ</t>
    </rPh>
    <phoneticPr fontId="2"/>
  </si>
  <si>
    <t xml:space="preserve">① 選　考　区　分  　         </t>
    <rPh sb="2" eb="3">
      <t>セン</t>
    </rPh>
    <rPh sb="4" eb="5">
      <t>コウ</t>
    </rPh>
    <rPh sb="6" eb="7">
      <t>ク</t>
    </rPh>
    <rPh sb="8" eb="9">
      <t>ブン</t>
    </rPh>
    <phoneticPr fontId="2"/>
  </si>
  <si>
    <t xml:space="preserve">② 第１次試験一部免除等   </t>
    <rPh sb="2" eb="3">
      <t>ダイ</t>
    </rPh>
    <rPh sb="4" eb="5">
      <t>ジ</t>
    </rPh>
    <rPh sb="5" eb="7">
      <t>シケン</t>
    </rPh>
    <rPh sb="7" eb="9">
      <t>イチブ</t>
    </rPh>
    <rPh sb="9" eb="11">
      <t>メンジョ</t>
    </rPh>
    <rPh sb="11" eb="12">
      <t>ナド</t>
    </rPh>
    <phoneticPr fontId="2"/>
  </si>
  <si>
    <t>免許５</t>
    <rPh sb="0" eb="2">
      <t>メンキョ</t>
    </rPh>
    <phoneticPr fontId="2"/>
  </si>
  <si>
    <t>免許６</t>
    <rPh sb="0" eb="2">
      <t>メンキョ</t>
    </rPh>
    <phoneticPr fontId="2"/>
  </si>
  <si>
    <t>相違確認</t>
    <rPh sb="0" eb="2">
      <t>ソウイ</t>
    </rPh>
    <rPh sb="2" eb="4">
      <t>カクニン</t>
    </rPh>
    <phoneticPr fontId="2"/>
  </si>
  <si>
    <t>←リストの”名前”作成していない（選択肢不要　教科種別がないため）</t>
    <rPh sb="23" eb="25">
      <t>キョウカ</t>
    </rPh>
    <rPh sb="25" eb="27">
      <t>シュベツ</t>
    </rPh>
    <phoneticPr fontId="2"/>
  </si>
  <si>
    <t>←リストの”名前”作成していない（選択肢不要　教科種別がないため）</t>
    <phoneticPr fontId="2"/>
  </si>
  <si>
    <t>書類不備</t>
    <rPh sb="0" eb="2">
      <t>ショルイ</t>
    </rPh>
    <rPh sb="2" eb="4">
      <t>フビ</t>
    </rPh>
    <phoneticPr fontId="2"/>
  </si>
  <si>
    <t>備考</t>
    <rPh sb="0" eb="2">
      <t>ビコウ</t>
    </rPh>
    <phoneticPr fontId="2"/>
  </si>
  <si>
    <t>左記以外の主な免許・資格（段・級位等）</t>
    <phoneticPr fontId="2" type="Hiragana"/>
  </si>
  <si>
    <t>←黄色で示した部分部分（セル）は必須項目です。必ず選択または入力をしてください。</t>
    <rPh sb="1" eb="3">
      <t>きいろ</t>
    </rPh>
    <rPh sb="9" eb="11">
      <t>ぶぶん</t>
    </rPh>
    <rPh sb="16" eb="18">
      <t>ひっす</t>
    </rPh>
    <rPh sb="18" eb="20">
      <t>こうもく</t>
    </rPh>
    <rPh sb="23" eb="24">
      <t>かなら</t>
    </rPh>
    <rPh sb="25" eb="27">
      <t>せんたく</t>
    </rPh>
    <rPh sb="30" eb="32">
      <t>にゅうりょく</t>
    </rPh>
    <phoneticPr fontId="2" type="Hiragana"/>
  </si>
  <si>
    <t>採用延長年数</t>
    <rPh sb="0" eb="2">
      <t>サイヨウ</t>
    </rPh>
    <rPh sb="2" eb="4">
      <t>エンチョウ</t>
    </rPh>
    <rPh sb="4" eb="6">
      <t>ネンスウ</t>
    </rPh>
    <phoneticPr fontId="2"/>
  </si>
  <si>
    <t>↓理由等</t>
    <rPh sb="1" eb="3">
      <t>リユウ</t>
    </rPh>
    <rPh sb="3" eb="4">
      <t>ナド</t>
    </rPh>
    <phoneticPr fontId="2"/>
  </si>
  <si>
    <r>
      <rPr>
        <sz val="8"/>
        <rFont val="ＭＳ Ｐ明朝"/>
        <family val="1"/>
        <charset val="128"/>
      </rPr>
      <t>　</t>
    </r>
    <r>
      <rPr>
        <sz val="10"/>
        <rFont val="ＭＳ Ｐ明朝"/>
        <family val="1"/>
        <charset val="128"/>
      </rPr>
      <t>(高等学校卒業時から
　　　　　</t>
    </r>
    <r>
      <rPr>
        <b/>
        <u/>
        <sz val="10"/>
        <rFont val="ＭＳ Ｐ明朝"/>
        <family val="1"/>
        <charset val="128"/>
      </rPr>
      <t>最終学歴まで</t>
    </r>
    <r>
      <rPr>
        <sz val="10"/>
        <rFont val="ＭＳ Ｐ明朝"/>
        <family val="1"/>
        <charset val="128"/>
      </rPr>
      <t>記入)</t>
    </r>
    <r>
      <rPr>
        <sz val="11"/>
        <rFont val="ＭＳ Ｐ明朝"/>
        <family val="1"/>
        <charset val="128"/>
      </rPr>
      <t xml:space="preserve">
　学　歴</t>
    </r>
    <rPh sb="2" eb="4">
      <t>コウトウ</t>
    </rPh>
    <rPh sb="4" eb="6">
      <t>ガッコウ</t>
    </rPh>
    <rPh sb="6" eb="8">
      <t>ソツギョウ</t>
    </rPh>
    <rPh sb="8" eb="9">
      <t>ジ</t>
    </rPh>
    <rPh sb="17" eb="19">
      <t>サイシュウ</t>
    </rPh>
    <rPh sb="19" eb="21">
      <t>ガクレキ</t>
    </rPh>
    <rPh sb="23" eb="25">
      <t>キニュウ</t>
    </rPh>
    <rPh sb="28" eb="29">
      <t>ガク</t>
    </rPh>
    <rPh sb="30" eb="31">
      <t>レキ</t>
    </rPh>
    <phoneticPr fontId="2"/>
  </si>
  <si>
    <r>
      <t>←T</t>
    </r>
    <r>
      <rPr>
        <b/>
        <sz val="8"/>
        <rFont val="ＭＳ Ｐ明朝"/>
        <family val="1"/>
        <charset val="128"/>
      </rPr>
      <t>EL</t>
    </r>
    <r>
      <rPr>
        <b/>
        <sz val="11"/>
        <rFont val="ＭＳ Ｐ明朝"/>
        <family val="1"/>
        <charset val="128"/>
      </rPr>
      <t>又は携帯T</t>
    </r>
    <r>
      <rPr>
        <b/>
        <sz val="8"/>
        <rFont val="ＭＳ Ｐ明朝"/>
        <family val="1"/>
        <charset val="128"/>
      </rPr>
      <t>EL</t>
    </r>
    <r>
      <rPr>
        <b/>
        <sz val="11"/>
        <rFont val="ＭＳ Ｐ明朝"/>
        <family val="1"/>
        <charset val="128"/>
      </rPr>
      <t>のいずれかを必ず入力すること。</t>
    </r>
    <phoneticPr fontId="2"/>
  </si>
  <si>
    <t>※入力欄の黄色はすべてなくなるようにしてください。</t>
    <rPh sb="1" eb="3">
      <t>にゅうりょく</t>
    </rPh>
    <rPh sb="3" eb="4">
      <t>らん</t>
    </rPh>
    <rPh sb="5" eb="7">
      <t>きいろ</t>
    </rPh>
    <phoneticPr fontId="2" type="Hiragana"/>
  </si>
  <si>
    <t>教職大学院</t>
  </si>
  <si>
    <t>大学院（修士）</t>
    <rPh sb="4" eb="6">
      <t>シュウシ</t>
    </rPh>
    <phoneticPr fontId="2"/>
  </si>
  <si>
    <t>大学院（博士）</t>
    <rPh sb="4" eb="6">
      <t>ハカセ</t>
    </rPh>
    <phoneticPr fontId="2"/>
  </si>
  <si>
    <t>科目履修等</t>
    <rPh sb="0" eb="2">
      <t>カモク</t>
    </rPh>
    <rPh sb="2" eb="4">
      <t>リシュウ</t>
    </rPh>
    <rPh sb="4" eb="5">
      <t>ナド</t>
    </rPh>
    <phoneticPr fontId="2"/>
  </si>
  <si>
    <t>本試験以外に受験を予定している職種・都道府県市名</t>
    <rPh sb="0" eb="3">
      <t>ホンシケン</t>
    </rPh>
    <rPh sb="3" eb="5">
      <t>イガイ</t>
    </rPh>
    <rPh sb="6" eb="8">
      <t>ジュケン</t>
    </rPh>
    <rPh sb="9" eb="11">
      <t>ヨテイ</t>
    </rPh>
    <rPh sb="15" eb="17">
      <t>ショクシュ</t>
    </rPh>
    <rPh sb="18" eb="22">
      <t>トドウフケン</t>
    </rPh>
    <rPh sb="22" eb="23">
      <t>シ</t>
    </rPh>
    <rPh sb="23" eb="24">
      <t>メイ</t>
    </rPh>
    <phoneticPr fontId="2"/>
  </si>
  <si>
    <t>小学校幼のみ可</t>
    <rPh sb="0" eb="3">
      <t>ショウガッコウ</t>
    </rPh>
    <rPh sb="3" eb="4">
      <t>ヨウ</t>
    </rPh>
    <rPh sb="6" eb="7">
      <t>カ</t>
    </rPh>
    <phoneticPr fontId="2"/>
  </si>
  <si>
    <t>賞  罰  等</t>
    <rPh sb="0" eb="1">
      <t>ショウ</t>
    </rPh>
    <rPh sb="3" eb="4">
      <t>バツ</t>
    </rPh>
    <rPh sb="6" eb="7">
      <t>トウ</t>
    </rPh>
    <phoneticPr fontId="2"/>
  </si>
  <si>
    <t>毎年変更すること（文字列で入力）→</t>
    <rPh sb="0" eb="2">
      <t>マイトシ</t>
    </rPh>
    <rPh sb="2" eb="4">
      <t>ヘンコウ</t>
    </rPh>
    <rPh sb="9" eb="12">
      <t>モジレツ</t>
    </rPh>
    <rPh sb="13" eb="15">
      <t>ニュウリョク</t>
    </rPh>
    <phoneticPr fontId="2"/>
  </si>
  <si>
    <t>毎年変更すること（R.3.4.2　形式で入力）→</t>
    <rPh sb="0" eb="2">
      <t>マイトシ</t>
    </rPh>
    <rPh sb="2" eb="4">
      <t>ヘンコウ</t>
    </rPh>
    <rPh sb="17" eb="19">
      <t>ケイシキ</t>
    </rPh>
    <rPh sb="20" eb="22">
      <t>ニュウリョク</t>
    </rPh>
    <phoneticPr fontId="2"/>
  </si>
  <si>
    <r>
      <rPr>
        <b/>
        <sz val="11"/>
        <rFont val="ＭＳ Ｐゴシック"/>
        <family val="3"/>
        <charset val="128"/>
      </rPr>
      <t>前年の</t>
    </r>
    <r>
      <rPr>
        <sz val="11"/>
        <rFont val="ＭＳ Ｐゴシック"/>
        <family val="3"/>
        <charset val="128"/>
      </rPr>
      <t>試験年度</t>
    </r>
    <rPh sb="0" eb="2">
      <t>ゼンネン</t>
    </rPh>
    <rPh sb="3" eb="5">
      <t>シケン</t>
    </rPh>
    <rPh sb="5" eb="7">
      <t>ネンド</t>
    </rPh>
    <phoneticPr fontId="2"/>
  </si>
  <si>
    <t>障害者特別</t>
  </si>
  <si>
    <t>現職教諭特別</t>
  </si>
  <si>
    <t>予備７</t>
    <rPh sb="0" eb="2">
      <t>ヨビ</t>
    </rPh>
    <phoneticPr fontId="2"/>
  </si>
  <si>
    <t>予備８</t>
    <rPh sb="0" eb="2">
      <t>ヨビ</t>
    </rPh>
    <phoneticPr fontId="2"/>
  </si>
  <si>
    <t>予備９</t>
    <rPh sb="0" eb="2">
      <t>ヨビ</t>
    </rPh>
    <phoneticPr fontId="2"/>
  </si>
  <si>
    <t>予備１０</t>
    <rPh sb="0" eb="2">
      <t>ヨビ</t>
    </rPh>
    <phoneticPr fontId="2"/>
  </si>
  <si>
    <t>予備１１</t>
    <rPh sb="0" eb="2">
      <t>ヨビ</t>
    </rPh>
    <phoneticPr fontId="2"/>
  </si>
  <si>
    <t>予備１２</t>
    <rPh sb="0" eb="2">
      <t>ヨビ</t>
    </rPh>
    <phoneticPr fontId="2"/>
  </si>
  <si>
    <t>予備１３</t>
    <rPh sb="0" eb="2">
      <t>ヨビ</t>
    </rPh>
    <phoneticPr fontId="2"/>
  </si>
  <si>
    <t>予備１４</t>
    <rPh sb="0" eb="2">
      <t>ヨビ</t>
    </rPh>
    <phoneticPr fontId="2"/>
  </si>
  <si>
    <t>予備１５</t>
    <rPh sb="0" eb="2">
      <t>ヨビ</t>
    </rPh>
    <phoneticPr fontId="2"/>
  </si>
  <si>
    <t>予備１６</t>
    <rPh sb="0" eb="2">
      <t>ヨビ</t>
    </rPh>
    <phoneticPr fontId="2"/>
  </si>
  <si>
    <t>予備１７</t>
    <rPh sb="0" eb="2">
      <t>ヨビ</t>
    </rPh>
    <phoneticPr fontId="2"/>
  </si>
  <si>
    <t>予備１８</t>
    <rPh sb="0" eb="2">
      <t>ヨビ</t>
    </rPh>
    <phoneticPr fontId="2"/>
  </si>
  <si>
    <t>予備１９</t>
    <rPh sb="0" eb="2">
      <t>ヨビ</t>
    </rPh>
    <phoneticPr fontId="2"/>
  </si>
  <si>
    <t>予備２０</t>
    <rPh sb="0" eb="2">
      <t>ヨビ</t>
    </rPh>
    <phoneticPr fontId="2"/>
  </si>
  <si>
    <t>養護学校教諭一種</t>
    <rPh sb="0" eb="2">
      <t>ヨウゴ</t>
    </rPh>
    <rPh sb="2" eb="4">
      <t>ガッコウ</t>
    </rPh>
    <rPh sb="4" eb="6">
      <t>キョウユ</t>
    </rPh>
    <rPh sb="6" eb="8">
      <t>イッシュ</t>
    </rPh>
    <phoneticPr fontId="2"/>
  </si>
  <si>
    <t>養護学校教諭二種</t>
    <rPh sb="0" eb="6">
      <t>ヨウゴガッコウキョウユ</t>
    </rPh>
    <rPh sb="6" eb="8">
      <t>ニシュ</t>
    </rPh>
    <phoneticPr fontId="2"/>
  </si>
  <si>
    <t>養護学校教諭専修</t>
    <rPh sb="0" eb="6">
      <t>ヨウゴガッコウキョウユ</t>
    </rPh>
    <rPh sb="6" eb="8">
      <t>センシュウ</t>
    </rPh>
    <phoneticPr fontId="2"/>
  </si>
  <si>
    <t>無</t>
    <rPh sb="0" eb="1">
      <t>ナ</t>
    </rPh>
    <phoneticPr fontId="2"/>
  </si>
  <si>
    <t>(4)大学・大学院推薦</t>
    <rPh sb="3" eb="5">
      <t>ダイガク</t>
    </rPh>
    <rPh sb="6" eb="9">
      <t>ダイガクイン</t>
    </rPh>
    <rPh sb="9" eb="11">
      <t>スイセン</t>
    </rPh>
    <phoneticPr fontId="2"/>
  </si>
  <si>
    <t>(7)社会人経験者ﾁｬﾚﾝｼﾞ制度</t>
    <rPh sb="3" eb="5">
      <t>シャカイ</t>
    </rPh>
    <rPh sb="5" eb="6">
      <t>ジン</t>
    </rPh>
    <rPh sb="6" eb="9">
      <t>ケイケンシャ</t>
    </rPh>
    <rPh sb="15" eb="17">
      <t>セイド</t>
    </rPh>
    <phoneticPr fontId="2"/>
  </si>
  <si>
    <t>(8)理数工志願者ﾁｬﾚﾝｼﾞ制度</t>
    <rPh sb="3" eb="5">
      <t>リスウ</t>
    </rPh>
    <rPh sb="5" eb="6">
      <t>コウ</t>
    </rPh>
    <rPh sb="6" eb="9">
      <t>シガンシャ</t>
    </rPh>
    <phoneticPr fontId="2"/>
  </si>
  <si>
    <t>(9)英語資格所有者</t>
    <phoneticPr fontId="2"/>
  </si>
  <si>
    <t>育成学級配置希望</t>
    <rPh sb="0" eb="2">
      <t>イクセイ</t>
    </rPh>
    <rPh sb="2" eb="4">
      <t>ガッキュウ</t>
    </rPh>
    <rPh sb="4" eb="6">
      <t>ハイチ</t>
    </rPh>
    <rPh sb="6" eb="8">
      <t>キボウ</t>
    </rPh>
    <phoneticPr fontId="2"/>
  </si>
  <si>
    <t>賞罰の有無</t>
    <rPh sb="0" eb="2">
      <t>ショウバツ</t>
    </rPh>
    <rPh sb="3" eb="5">
      <t>ウム</t>
    </rPh>
    <phoneticPr fontId="2"/>
  </si>
  <si>
    <t>育成学級配置希望の有無</t>
    <rPh sb="0" eb="2">
      <t>イクセイ</t>
    </rPh>
    <rPh sb="2" eb="4">
      <t>ガッキュウ</t>
    </rPh>
    <rPh sb="4" eb="6">
      <t>ハイチ</t>
    </rPh>
    <rPh sb="6" eb="8">
      <t>キボウ</t>
    </rPh>
    <rPh sb="9" eb="11">
      <t>ウム</t>
    </rPh>
    <phoneticPr fontId="2"/>
  </si>
  <si>
    <t>工業</t>
    <rPh sb="0" eb="2">
      <t>こうぎょう</t>
    </rPh>
    <phoneticPr fontId="2" type="Hiragana"/>
  </si>
  <si>
    <t>賞罰</t>
    <rPh sb="0" eb="2">
      <t>ショウバツ</t>
    </rPh>
    <phoneticPr fontId="2"/>
  </si>
  <si>
    <t>「出願区分（併願含む）」が中学校・美術，家庭，保健体育で
「免許」で高校・音楽，美術，家庭，保健体育（同じ教科）所有による
「高等学校配置希望の有無」欄色分けの条件分け</t>
    <rPh sb="1" eb="3">
      <t>シュツガン</t>
    </rPh>
    <rPh sb="3" eb="5">
      <t>クブン</t>
    </rPh>
    <rPh sb="6" eb="8">
      <t>ヘイガン</t>
    </rPh>
    <rPh sb="8" eb="9">
      <t>フク</t>
    </rPh>
    <rPh sb="13" eb="14">
      <t>チュウ</t>
    </rPh>
    <rPh sb="14" eb="16">
      <t>ガッコウ</t>
    </rPh>
    <rPh sb="17" eb="19">
      <t>ビジュツ</t>
    </rPh>
    <rPh sb="20" eb="22">
      <t>カテイ</t>
    </rPh>
    <rPh sb="23" eb="25">
      <t>ホケン</t>
    </rPh>
    <rPh sb="25" eb="27">
      <t>タイイク</t>
    </rPh>
    <rPh sb="30" eb="32">
      <t>メンキョ</t>
    </rPh>
    <rPh sb="34" eb="36">
      <t>コウコウ</t>
    </rPh>
    <rPh sb="51" eb="52">
      <t>オナ</t>
    </rPh>
    <rPh sb="53" eb="55">
      <t>キョウカ</t>
    </rPh>
    <rPh sb="56" eb="58">
      <t>ショユウ</t>
    </rPh>
    <rPh sb="63" eb="65">
      <t>コウトウ</t>
    </rPh>
    <rPh sb="65" eb="67">
      <t>ガッコウ</t>
    </rPh>
    <rPh sb="67" eb="69">
      <t>ハイチ</t>
    </rPh>
    <rPh sb="69" eb="71">
      <t>キボウ</t>
    </rPh>
    <rPh sb="72" eb="74">
      <t>ウム</t>
    </rPh>
    <rPh sb="75" eb="76">
      <t>ラン</t>
    </rPh>
    <rPh sb="76" eb="78">
      <t>イロワ</t>
    </rPh>
    <rPh sb="80" eb="82">
      <t>ジョウケン</t>
    </rPh>
    <rPh sb="82" eb="83">
      <t>ワ</t>
    </rPh>
    <phoneticPr fontId="2"/>
  </si>
  <si>
    <t>(9)英語資格所有者</t>
    <phoneticPr fontId="2"/>
  </si>
  <si>
    <t>未使用</t>
    <rPh sb="0" eb="3">
      <t>ミシヨウ</t>
    </rPh>
    <phoneticPr fontId="2"/>
  </si>
  <si>
    <t>(9)英語資格所有者</t>
  </si>
  <si>
    <t>一次免除・現職</t>
    <rPh sb="0" eb="2">
      <t>イチジ</t>
    </rPh>
    <rPh sb="2" eb="4">
      <t>メンジョ</t>
    </rPh>
    <rPh sb="5" eb="7">
      <t>ゲンショク</t>
    </rPh>
    <phoneticPr fontId="2"/>
  </si>
  <si>
    <t>一次免除・国際</t>
    <rPh sb="0" eb="2">
      <t>イチジ</t>
    </rPh>
    <rPh sb="2" eb="4">
      <t>メンジョ</t>
    </rPh>
    <rPh sb="5" eb="7">
      <t>コクサイ</t>
    </rPh>
    <phoneticPr fontId="2"/>
  </si>
  <si>
    <t>高等学校配置希望の有無</t>
    <phoneticPr fontId="2" type="Hiragana"/>
  </si>
  <si>
    <t xml:space="preserve"> </t>
  </si>
  <si>
    <t>(6)常勤講師(京都市内外２年以上）</t>
    <rPh sb="3" eb="5">
      <t>ジョウキン</t>
    </rPh>
    <rPh sb="5" eb="7">
      <t>コウシ</t>
    </rPh>
    <rPh sb="8" eb="11">
      <t>キョウトシ</t>
    </rPh>
    <rPh sb="11" eb="12">
      <t>ナイ</t>
    </rPh>
    <rPh sb="12" eb="13">
      <t>ソト</t>
    </rPh>
    <rPh sb="14" eb="17">
      <t>ネンイジョウ</t>
    </rPh>
    <phoneticPr fontId="2"/>
  </si>
  <si>
    <t>小学校・有資格加点</t>
    <rPh sb="0" eb="1">
      <t>ショウ</t>
    </rPh>
    <rPh sb="1" eb="3">
      <t>ガッコウ</t>
    </rPh>
    <rPh sb="4" eb="5">
      <t>ユウ</t>
    </rPh>
    <rPh sb="5" eb="7">
      <t>シカク</t>
    </rPh>
    <rPh sb="7" eb="9">
      <t>カテン</t>
    </rPh>
    <phoneticPr fontId="2"/>
  </si>
  <si>
    <t>中学校又は高等学校免許</t>
    <rPh sb="0" eb="3">
      <t>チュウガッコウ</t>
    </rPh>
    <rPh sb="3" eb="4">
      <t>マタ</t>
    </rPh>
    <rPh sb="5" eb="7">
      <t>コウトウ</t>
    </rPh>
    <rPh sb="7" eb="9">
      <t>ガッコウ</t>
    </rPh>
    <rPh sb="9" eb="11">
      <t>メンキョ</t>
    </rPh>
    <phoneticPr fontId="2"/>
  </si>
  <si>
    <t>情報処理技術に関する資格</t>
    <phoneticPr fontId="2"/>
  </si>
  <si>
    <t>第１次試験資格加点</t>
    <rPh sb="5" eb="9">
      <t>しかくかてん</t>
    </rPh>
    <phoneticPr fontId="2" type="Hiragana"/>
  </si>
  <si>
    <t>第１次試験における有資格者加点</t>
    <rPh sb="0" eb="1">
      <t>だい</t>
    </rPh>
    <rPh sb="2" eb="3">
      <t>じ</t>
    </rPh>
    <rPh sb="3" eb="5">
      <t>しけん</t>
    </rPh>
    <rPh sb="9" eb="13">
      <t>ゆうしかくしゃ</t>
    </rPh>
    <rPh sb="13" eb="15">
      <t>かてん</t>
    </rPh>
    <phoneticPr fontId="2" type="Hiragana"/>
  </si>
  <si>
    <t>その他・有資格加点</t>
    <rPh sb="2" eb="3">
      <t>タ</t>
    </rPh>
    <rPh sb="4" eb="5">
      <t>ユウ</t>
    </rPh>
    <rPh sb="5" eb="7">
      <t>シカク</t>
    </rPh>
    <rPh sb="7" eb="9">
      <t>カテン</t>
    </rPh>
    <phoneticPr fontId="2"/>
  </si>
  <si>
    <t>(3) 令和5年度試験(大推合格)</t>
  </si>
  <si>
    <t>中高理数工特例</t>
    <rPh sb="0" eb="1">
      <t>チュウ</t>
    </rPh>
    <rPh sb="1" eb="2">
      <t>コウ</t>
    </rPh>
    <rPh sb="2" eb="4">
      <t>リスウ</t>
    </rPh>
    <rPh sb="4" eb="5">
      <t>コウ</t>
    </rPh>
    <rPh sb="5" eb="7">
      <t>トクレイ</t>
    </rPh>
    <phoneticPr fontId="2"/>
  </si>
  <si>
    <t>障害者特別</t>
    <rPh sb="0" eb="3">
      <t>ショウガイシャ</t>
    </rPh>
    <rPh sb="3" eb="5">
      <t>トクベツ</t>
    </rPh>
    <phoneticPr fontId="2"/>
  </si>
  <si>
    <t>○</t>
    <phoneticPr fontId="2"/>
  </si>
  <si>
    <t>日本国籍を有しない方は
　　　○を選択して下さい→</t>
    <rPh sb="0" eb="2">
      <t>ニホン</t>
    </rPh>
    <rPh sb="2" eb="4">
      <t>コクセキ</t>
    </rPh>
    <rPh sb="5" eb="6">
      <t>ユウ</t>
    </rPh>
    <rPh sb="9" eb="10">
      <t>カタ</t>
    </rPh>
    <rPh sb="17" eb="19">
      <t>センタク</t>
    </rPh>
    <rPh sb="21" eb="22">
      <t>クダ</t>
    </rPh>
    <phoneticPr fontId="2"/>
  </si>
  <si>
    <t>←大小文字、全半角に注意して入力すること。</t>
    <phoneticPr fontId="2" type="Hiragana"/>
  </si>
  <si>
    <t>PCアドレス</t>
    <phoneticPr fontId="2" type="Hiragana"/>
  </si>
  <si>
    <t>フロンティア特別・英語コース</t>
    <rPh sb="9" eb="11">
      <t>エイゴ</t>
    </rPh>
    <phoneticPr fontId="2"/>
  </si>
  <si>
    <t>併願不可</t>
    <rPh sb="0" eb="2">
      <t>へいがん</t>
    </rPh>
    <rPh sb="2" eb="4">
      <t>ふか</t>
    </rPh>
    <phoneticPr fontId="2" type="Hiragana"/>
  </si>
  <si>
    <t>高校配置希望有無</t>
    <rPh sb="0" eb="2">
      <t>こうこう</t>
    </rPh>
    <rPh sb="2" eb="4">
      <t>はいち</t>
    </rPh>
    <rPh sb="4" eb="6">
      <t>きぼう</t>
    </rPh>
    <rPh sb="6" eb="8">
      <t>うむ</t>
    </rPh>
    <phoneticPr fontId="2" type="Hiragana"/>
  </si>
  <si>
    <t>水泳25ｍ</t>
    <rPh sb="0" eb="2">
      <t>すいえい</t>
    </rPh>
    <phoneticPr fontId="2" type="Hiragana"/>
  </si>
  <si>
    <t>総合支援学校特例</t>
    <rPh sb="6" eb="8">
      <t>トクレイ</t>
    </rPh>
    <phoneticPr fontId="2"/>
  </si>
  <si>
    <t>支援学校特例</t>
    <rPh sb="0" eb="2">
      <t>しえん</t>
    </rPh>
    <rPh sb="2" eb="4">
      <t>がっこう</t>
    </rPh>
    <rPh sb="4" eb="6">
      <t>とくれい</t>
    </rPh>
    <phoneticPr fontId="2" type="Hiragana"/>
  </si>
  <si>
    <t>講師任用に関する問合せのための個人情報利用に係る同意の有無
（同意の有無は、選考試験の合否に一切影響しません）</t>
    <rPh sb="0" eb="2">
      <t>コウシ</t>
    </rPh>
    <rPh sb="2" eb="4">
      <t>ニンヨウ</t>
    </rPh>
    <rPh sb="5" eb="6">
      <t>カン</t>
    </rPh>
    <rPh sb="8" eb="9">
      <t>ト</t>
    </rPh>
    <rPh sb="9" eb="10">
      <t>ア</t>
    </rPh>
    <rPh sb="15" eb="17">
      <t>コジン</t>
    </rPh>
    <rPh sb="17" eb="19">
      <t>ジョウホウ</t>
    </rPh>
    <rPh sb="19" eb="21">
      <t>リヨウ</t>
    </rPh>
    <rPh sb="22" eb="23">
      <t>カカ</t>
    </rPh>
    <rPh sb="24" eb="26">
      <t>ドウイ</t>
    </rPh>
    <rPh sb="27" eb="29">
      <t>ウム</t>
    </rPh>
    <rPh sb="31" eb="33">
      <t>ドウイ</t>
    </rPh>
    <rPh sb="34" eb="36">
      <t>ウム</t>
    </rPh>
    <rPh sb="38" eb="40">
      <t>センコウ</t>
    </rPh>
    <rPh sb="40" eb="42">
      <t>シケン</t>
    </rPh>
    <rPh sb="43" eb="45">
      <t>ゴウヒ</t>
    </rPh>
    <rPh sb="46" eb="48">
      <t>イッサイ</t>
    </rPh>
    <rPh sb="48" eb="50">
      <t>エイキョウ</t>
    </rPh>
    <phoneticPr fontId="2"/>
  </si>
  <si>
    <t>賞罰を受けた内容・年月日
※懲罰がある場合は、その理由も入力してください。</t>
    <rPh sb="0" eb="2">
      <t>しょうばつ</t>
    </rPh>
    <rPh sb="3" eb="4">
      <t>う</t>
    </rPh>
    <rPh sb="6" eb="8">
      <t>ないよう</t>
    </rPh>
    <rPh sb="9" eb="12">
      <t>ねんがっぴ</t>
    </rPh>
    <rPh sb="14" eb="16">
      <t>ちょうばつ</t>
    </rPh>
    <rPh sb="19" eb="21">
      <t>ばあい</t>
    </rPh>
    <rPh sb="25" eb="27">
      <t>りゆう</t>
    </rPh>
    <rPh sb="28" eb="30">
      <t>にゅうりょく</t>
    </rPh>
    <phoneticPr fontId="2" type="Hiragana"/>
  </si>
  <si>
    <t>【確認してください】
 ☆入力欄で黄色部分は残っていませんか？
 ☆必要項目はすべて入力・選択しましたか？
 ☆証明写真を貼り付けましたか？
　　写真は、必ずプレビュー画面で適切な大きさに貼付けされていることを確認してください。
 ☆画面上では収まっていても、印刷した際に、文字が途中で途切れていないことを確認してください。
 ☆もう一度【注意事項】（入力表右側上方）を確認してください。
　  証明書などの書類添付が必要な方は、忘れずに添付してください。</t>
    <rPh sb="1" eb="3">
      <t>かくにん</t>
    </rPh>
    <rPh sb="13" eb="15">
      <t>にゅうりょく</t>
    </rPh>
    <rPh sb="15" eb="16">
      <t>らん</t>
    </rPh>
    <rPh sb="17" eb="19">
      <t>きいろ</t>
    </rPh>
    <rPh sb="19" eb="21">
      <t>ぶぶん</t>
    </rPh>
    <rPh sb="22" eb="23">
      <t>のこ</t>
    </rPh>
    <rPh sb="34" eb="36">
      <t>ひつよう</t>
    </rPh>
    <rPh sb="36" eb="38">
      <t>こうもく</t>
    </rPh>
    <rPh sb="42" eb="44">
      <t>にゅうりょく</t>
    </rPh>
    <rPh sb="45" eb="47">
      <t>せんたく</t>
    </rPh>
    <rPh sb="56" eb="58">
      <t>しょうめい</t>
    </rPh>
    <rPh sb="58" eb="60">
      <t>しゃしん</t>
    </rPh>
    <rPh sb="61" eb="62">
      <t>は</t>
    </rPh>
    <rPh sb="63" eb="64">
      <t>つ</t>
    </rPh>
    <rPh sb="73" eb="75">
      <t>しゃしん</t>
    </rPh>
    <rPh sb="77" eb="78">
      <t>かなら</t>
    </rPh>
    <rPh sb="84" eb="86">
      <t>がめん</t>
    </rPh>
    <rPh sb="87" eb="89">
      <t>てきせつ</t>
    </rPh>
    <rPh sb="90" eb="91">
      <t>おお</t>
    </rPh>
    <rPh sb="94" eb="96">
      <t>はりつ</t>
    </rPh>
    <rPh sb="105" eb="107">
      <t>かくにん</t>
    </rPh>
    <rPh sb="153" eb="155">
      <t>かくにん</t>
    </rPh>
    <rPh sb="167" eb="169">
      <t>いちど</t>
    </rPh>
    <rPh sb="176" eb="178">
      <t>にゅうりょく</t>
    </rPh>
    <rPh sb="178" eb="179">
      <t>ひょう</t>
    </rPh>
    <rPh sb="179" eb="181">
      <t>みぎがわ</t>
    </rPh>
    <rPh sb="181" eb="182">
      <t>うえ</t>
    </rPh>
    <rPh sb="182" eb="183">
      <t>ほう</t>
    </rPh>
    <rPh sb="185" eb="187">
      <t>かくにん</t>
    </rPh>
    <rPh sb="198" eb="201">
      <t>しょうめいしょ</t>
    </rPh>
    <rPh sb="204" eb="206">
      <t>しょるい</t>
    </rPh>
    <rPh sb="206" eb="208">
      <t>てんぷ</t>
    </rPh>
    <rPh sb="209" eb="211">
      <t>ひつよう</t>
    </rPh>
    <rPh sb="212" eb="213">
      <t>かた</t>
    </rPh>
    <rPh sb="215" eb="216">
      <t>わす</t>
    </rPh>
    <rPh sb="219" eb="221">
      <t>てんぷ</t>
    </rPh>
    <phoneticPr fontId="2" type="Hiragana"/>
  </si>
  <si>
    <t>同一校種選択不可</t>
    <rPh sb="0" eb="2">
      <t>どういつ</t>
    </rPh>
    <rPh sb="2" eb="4">
      <t>こうしゅ</t>
    </rPh>
    <rPh sb="4" eb="6">
      <t>せんたく</t>
    </rPh>
    <rPh sb="6" eb="8">
      <t>ふか</t>
    </rPh>
    <phoneticPr fontId="2" type="Hiragana"/>
  </si>
  <si>
    <t>幼稚園併願注意</t>
    <rPh sb="0" eb="3">
      <t>ようちえん</t>
    </rPh>
    <rPh sb="3" eb="5">
      <t>へいがん</t>
    </rPh>
    <rPh sb="5" eb="7">
      <t>ちゅうい</t>
    </rPh>
    <phoneticPr fontId="2" type="Hiragana"/>
  </si>
  <si>
    <t>小中校種間異動</t>
    <rPh sb="0" eb="2">
      <t>しょうちゅう</t>
    </rPh>
    <rPh sb="2" eb="4">
      <t>こうしゅ</t>
    </rPh>
    <rPh sb="4" eb="5">
      <t>かん</t>
    </rPh>
    <rPh sb="5" eb="7">
      <t>いどう</t>
    </rPh>
    <phoneticPr fontId="2" type="Hiragana"/>
  </si>
  <si>
    <t>高校・理科</t>
    <rPh sb="0" eb="2">
      <t>こうこう</t>
    </rPh>
    <rPh sb="3" eb="5">
      <t>りか</t>
    </rPh>
    <phoneticPr fontId="2" type="Hiragana"/>
  </si>
  <si>
    <t>情報処理技術</t>
    <rPh sb="0" eb="2">
      <t>じょうほう</t>
    </rPh>
    <rPh sb="2" eb="4">
      <t>しょり</t>
    </rPh>
    <rPh sb="4" eb="6">
      <t>ぎじゅつ</t>
    </rPh>
    <phoneticPr fontId="2" type="Hiragana"/>
  </si>
  <si>
    <t>英語有資格者</t>
    <rPh sb="0" eb="2">
      <t>えいご</t>
    </rPh>
    <rPh sb="2" eb="6">
      <t>ゆうしかくしゃ</t>
    </rPh>
    <phoneticPr fontId="2" type="Hiragana"/>
  </si>
  <si>
    <t>メアド</t>
    <phoneticPr fontId="2" type="Hiragana"/>
  </si>
  <si>
    <t>臨床心理士</t>
    <rPh sb="0" eb="2">
      <t>りんしょう</t>
    </rPh>
    <rPh sb="2" eb="5">
      <t>しんりし</t>
    </rPh>
    <phoneticPr fontId="2" type="Hiragana"/>
  </si>
  <si>
    <t>併願２選択不可</t>
    <rPh sb="0" eb="2">
      <t>へいがん</t>
    </rPh>
    <rPh sb="3" eb="5">
      <t>せんたく</t>
    </rPh>
    <rPh sb="5" eb="7">
      <t>ふか</t>
    </rPh>
    <phoneticPr fontId="2" type="Hiragana"/>
  </si>
  <si>
    <t>フロ保体</t>
    <rPh sb="2" eb="4">
      <t>ほたい</t>
    </rPh>
    <phoneticPr fontId="2" type="Hiragana"/>
  </si>
  <si>
    <t>障害</t>
    <rPh sb="0" eb="2">
      <t>しょうがい</t>
    </rPh>
    <phoneticPr fontId="2" type="Hiragana"/>
  </si>
  <si>
    <t>現職</t>
    <rPh sb="0" eb="2">
      <t>げんしょく</t>
    </rPh>
    <phoneticPr fontId="2" type="Hiragana"/>
  </si>
  <si>
    <t>フロ英語</t>
    <rPh sb="2" eb="4">
      <t>えいご</t>
    </rPh>
    <phoneticPr fontId="2" type="Hiragana"/>
  </si>
  <si>
    <t>フロ理数工</t>
    <rPh sb="2" eb="4">
      <t>りすう</t>
    </rPh>
    <rPh sb="4" eb="5">
      <t>こう</t>
    </rPh>
    <phoneticPr fontId="2" type="Hiragana"/>
  </si>
  <si>
    <t>国際貢献</t>
    <rPh sb="0" eb="2">
      <t>こくさい</t>
    </rPh>
    <rPh sb="2" eb="4">
      <t>こうけん</t>
    </rPh>
    <phoneticPr fontId="2" type="Hiragana"/>
  </si>
  <si>
    <t>加点</t>
    <rPh sb="0" eb="2">
      <t>かてん</t>
    </rPh>
    <phoneticPr fontId="2" type="Hiragana"/>
  </si>
  <si>
    <t>選択順序</t>
    <rPh sb="0" eb="2">
      <t>せんたく</t>
    </rPh>
    <rPh sb="2" eb="4">
      <t>じゅんじょ</t>
    </rPh>
    <phoneticPr fontId="2" type="Hiragana"/>
  </si>
  <si>
    <t>CEFR（B2相当）</t>
    <rPh sb="7" eb="9">
      <t>ソウトウ</t>
    </rPh>
    <phoneticPr fontId="2"/>
  </si>
  <si>
    <t>英語能力の基準</t>
    <rPh sb="0" eb="2">
      <t>エイゴ</t>
    </rPh>
    <rPh sb="2" eb="4">
      <t>ノウリョク</t>
    </rPh>
    <rPh sb="5" eb="7">
      <t>キジュン</t>
    </rPh>
    <phoneticPr fontId="2"/>
  </si>
  <si>
    <t>CEFR（C1相当以上）</t>
    <rPh sb="7" eb="9">
      <t>ソウトウ</t>
    </rPh>
    <rPh sb="9" eb="11">
      <t>イジョウ</t>
    </rPh>
    <phoneticPr fontId="2"/>
  </si>
  <si>
    <t>小学校、中学校、小中学校の育成学級への配置希望の有無</t>
    <rPh sb="0" eb="3">
      <t>しょうがっこう</t>
    </rPh>
    <rPh sb="4" eb="7">
      <t>ちゅうがっこう</t>
    </rPh>
    <rPh sb="8" eb="10">
      <t>しょうちゅう</t>
    </rPh>
    <rPh sb="10" eb="12">
      <t>がっこう</t>
    </rPh>
    <rPh sb="13" eb="15">
      <t>いくせい</t>
    </rPh>
    <rPh sb="15" eb="17">
      <t>がっきゅう</t>
    </rPh>
    <phoneticPr fontId="2" type="Hiragana"/>
  </si>
  <si>
    <t>答えない</t>
    <rPh sb="0" eb="1">
      <t>コタ</t>
    </rPh>
    <phoneticPr fontId="2"/>
  </si>
  <si>
    <t>(10)市立常勤講師（前年度不合格の内上位者特例）</t>
    <rPh sb="4" eb="6">
      <t>イチリツ</t>
    </rPh>
    <rPh sb="6" eb="8">
      <t>ジョウキン</t>
    </rPh>
    <rPh sb="8" eb="10">
      <t>コウシ</t>
    </rPh>
    <rPh sb="11" eb="14">
      <t>ゼンネンド</t>
    </rPh>
    <rPh sb="14" eb="17">
      <t>フゴウカク</t>
    </rPh>
    <rPh sb="18" eb="19">
      <t>ウチ</t>
    </rPh>
    <rPh sb="19" eb="21">
      <t>ジョウイ</t>
    </rPh>
    <rPh sb="21" eb="22">
      <t>シャ</t>
    </rPh>
    <rPh sb="22" eb="24">
      <t>トクレイ</t>
    </rPh>
    <phoneticPr fontId="2"/>
  </si>
  <si>
    <t>免除制度注意</t>
    <rPh sb="0" eb="2">
      <t>めんじょ</t>
    </rPh>
    <rPh sb="2" eb="4">
      <t>せいど</t>
    </rPh>
    <rPh sb="4" eb="6">
      <t>ちゅうい</t>
    </rPh>
    <phoneticPr fontId="2" type="Hiragana"/>
  </si>
  <si>
    <t>(1) 令和5年度試験(1次合格)</t>
  </si>
  <si>
    <t>(2) 令和5年度試験(2次欠席)</t>
  </si>
  <si>
    <t>(5)常勤講師(京都市内１年以上）</t>
  </si>
  <si>
    <t>第１次試験における有資格者加点の入力エラー判定</t>
    <rPh sb="0" eb="1">
      <t>だい</t>
    </rPh>
    <rPh sb="2" eb="3">
      <t>じ</t>
    </rPh>
    <rPh sb="3" eb="5">
      <t>しけん</t>
    </rPh>
    <rPh sb="9" eb="13">
      <t>ゆうしかくしゃ</t>
    </rPh>
    <rPh sb="13" eb="15">
      <t>かてん</t>
    </rPh>
    <rPh sb="16" eb="18">
      <t>にゅうりょく</t>
    </rPh>
    <rPh sb="21" eb="23">
      <t>はんてい</t>
    </rPh>
    <phoneticPr fontId="2" type="Hiragana"/>
  </si>
  <si>
    <t>第１次試験における有資格者加点の区分備考欄</t>
    <rPh sb="0" eb="1">
      <t>だい</t>
    </rPh>
    <rPh sb="2" eb="3">
      <t>じ</t>
    </rPh>
    <rPh sb="3" eb="5">
      <t>しけん</t>
    </rPh>
    <rPh sb="9" eb="13">
      <t>ゆうしかくしゃ</t>
    </rPh>
    <rPh sb="13" eb="15">
      <t>かてん</t>
    </rPh>
    <rPh sb="16" eb="21">
      <t>くぶんびこうらん</t>
    </rPh>
    <phoneticPr fontId="2" type="Hiragana"/>
  </si>
  <si>
    <t>育成学級への配置希望</t>
    <rPh sb="0" eb="2">
      <t>いくせい</t>
    </rPh>
    <rPh sb="2" eb="4">
      <t>がっきゅう</t>
    </rPh>
    <rPh sb="6" eb="8">
      <t>はいち</t>
    </rPh>
    <rPh sb="8" eb="10">
      <t>きぼう</t>
    </rPh>
    <phoneticPr fontId="2" type="Hiragana"/>
  </si>
  <si>
    <t>一次加点①</t>
    <rPh sb="0" eb="2">
      <t>イチジ</t>
    </rPh>
    <rPh sb="2" eb="4">
      <t>カテン</t>
    </rPh>
    <phoneticPr fontId="2"/>
  </si>
  <si>
    <t>電話番号の引出し</t>
    <rPh sb="0" eb="2">
      <t>でんわ</t>
    </rPh>
    <rPh sb="2" eb="4">
      <t>ばんごう</t>
    </rPh>
    <rPh sb="5" eb="7">
      <t>ひきだ</t>
    </rPh>
    <phoneticPr fontId="2" type="Hiragana"/>
  </si>
  <si>
    <t>PCアドレス</t>
    <phoneticPr fontId="2"/>
  </si>
  <si>
    <t>携帯TEL</t>
    <rPh sb="0" eb="2">
      <t>ケイタイ</t>
    </rPh>
    <phoneticPr fontId="2"/>
  </si>
  <si>
    <t>TEL</t>
    <phoneticPr fontId="2"/>
  </si>
  <si>
    <t>他都市受験</t>
    <rPh sb="0" eb="3">
      <t>タトシ</t>
    </rPh>
    <rPh sb="3" eb="5">
      <t>ジュケン</t>
    </rPh>
    <phoneticPr fontId="2"/>
  </si>
  <si>
    <t>一次加点②</t>
    <rPh sb="0" eb="2">
      <t>イチジ</t>
    </rPh>
    <rPh sb="2" eb="4">
      <t>カテン</t>
    </rPh>
    <phoneticPr fontId="2"/>
  </si>
  <si>
    <t>心理及び福祉の専門資格</t>
    <rPh sb="0" eb="2">
      <t>シンリ</t>
    </rPh>
    <rPh sb="2" eb="3">
      <t>オヨ</t>
    </rPh>
    <rPh sb="4" eb="6">
      <t>フクシ</t>
    </rPh>
    <rPh sb="7" eb="9">
      <t>センモン</t>
    </rPh>
    <rPh sb="9" eb="11">
      <t>シカク</t>
    </rPh>
    <phoneticPr fontId="2"/>
  </si>
  <si>
    <t>（帰省先など、現住所以外に連絡を希望する場合は、記入してください）</t>
    <rPh sb="1" eb="3">
      <t>キセイ</t>
    </rPh>
    <rPh sb="3" eb="4">
      <t>サキ</t>
    </rPh>
    <rPh sb="7" eb="10">
      <t>ゲンジュウショ</t>
    </rPh>
    <rPh sb="10" eb="12">
      <t>イガイ</t>
    </rPh>
    <rPh sb="13" eb="15">
      <t>レンラク</t>
    </rPh>
    <rPh sb="16" eb="18">
      <t>キボウ</t>
    </rPh>
    <rPh sb="20" eb="22">
      <t>バアイ</t>
    </rPh>
    <rPh sb="24" eb="26">
      <t>キニュウ</t>
    </rPh>
    <phoneticPr fontId="2"/>
  </si>
  <si>
    <t>←水色で示した部分は必要に応じて可能な限り、入力や選択をしてください。</t>
    <rPh sb="1" eb="3">
      <t>みずいろ</t>
    </rPh>
    <rPh sb="4" eb="5">
      <t>しめ</t>
    </rPh>
    <rPh sb="7" eb="9">
      <t>ぶぶん</t>
    </rPh>
    <rPh sb="16" eb="18">
      <t>かのう</t>
    </rPh>
    <rPh sb="19" eb="20">
      <t>かぎ</t>
    </rPh>
    <rPh sb="22" eb="24">
      <t>にゅうりょく</t>
    </rPh>
    <rPh sb="25" eb="27">
      <t>せんたく</t>
    </rPh>
    <phoneticPr fontId="2" type="Hiragana"/>
  </si>
  <si>
    <t>※この欄に入らない、前職歴は記入不要です。</t>
    <rPh sb="3" eb="4">
      <t>ラン</t>
    </rPh>
    <rPh sb="5" eb="6">
      <t>ハイ</t>
    </rPh>
    <rPh sb="10" eb="11">
      <t>ゼン</t>
    </rPh>
    <rPh sb="11" eb="13">
      <t>ショクレキ</t>
    </rPh>
    <rPh sb="14" eb="16">
      <t>キニュウ</t>
    </rPh>
    <rPh sb="16" eb="18">
      <t>フヨウ</t>
    </rPh>
    <phoneticPr fontId="1"/>
  </si>
  <si>
    <t>フロンティア特別・理数工コース</t>
  </si>
  <si>
    <t>第１次試験</t>
    <rPh sb="0" eb="1">
      <t>ダイ</t>
    </rPh>
    <rPh sb="2" eb="3">
      <t>ジ</t>
    </rPh>
    <rPh sb="3" eb="5">
      <t>シケン</t>
    </rPh>
    <phoneticPr fontId="64"/>
  </si>
  <si>
    <t>第２次試験</t>
    <rPh sb="0" eb="1">
      <t>ダイ</t>
    </rPh>
    <rPh sb="2" eb="3">
      <t>ジ</t>
    </rPh>
    <rPh sb="3" eb="5">
      <t>シケン</t>
    </rPh>
    <phoneticPr fontId="64"/>
  </si>
  <si>
    <t>一般・教職教養筆記試験</t>
    <rPh sb="0" eb="2">
      <t>イッパン</t>
    </rPh>
    <rPh sb="3" eb="5">
      <t>キョウショク</t>
    </rPh>
    <rPh sb="5" eb="7">
      <t>キョウヨウ</t>
    </rPh>
    <rPh sb="7" eb="9">
      <t>ヒッキ</t>
    </rPh>
    <rPh sb="9" eb="11">
      <t>シケン</t>
    </rPh>
    <phoneticPr fontId="64"/>
  </si>
  <si>
    <t>専門筆記</t>
    <rPh sb="0" eb="2">
      <t>センモン</t>
    </rPh>
    <rPh sb="2" eb="4">
      <t>ヒッキ</t>
    </rPh>
    <phoneticPr fontId="64"/>
  </si>
  <si>
    <t>実技試験</t>
    <rPh sb="0" eb="2">
      <t>ジツギ</t>
    </rPh>
    <rPh sb="2" eb="4">
      <t>シケン</t>
    </rPh>
    <phoneticPr fontId="64"/>
  </si>
  <si>
    <t>個人面接</t>
    <rPh sb="0" eb="2">
      <t>コジン</t>
    </rPh>
    <rPh sb="2" eb="4">
      <t>メンセツ</t>
    </rPh>
    <phoneticPr fontId="64"/>
  </si>
  <si>
    <t>論文試験</t>
    <rPh sb="0" eb="2">
      <t>ロンブン</t>
    </rPh>
    <rPh sb="2" eb="4">
      <t>シケン</t>
    </rPh>
    <phoneticPr fontId="64"/>
  </si>
  <si>
    <t>集団討議</t>
    <rPh sb="0" eb="2">
      <t>シュウダン</t>
    </rPh>
    <rPh sb="2" eb="4">
      <t>トウギ</t>
    </rPh>
    <phoneticPr fontId="64"/>
  </si>
  <si>
    <t>模擬授業</t>
    <rPh sb="0" eb="2">
      <t>モギ</t>
    </rPh>
    <rPh sb="2" eb="4">
      <t>ジュギョウ</t>
    </rPh>
    <phoneticPr fontId="64"/>
  </si>
  <si>
    <t>国際貢献活動経験者特別</t>
  </si>
  <si>
    <t>免除</t>
    <rPh sb="0" eb="2">
      <t>メンジョ</t>
    </rPh>
    <phoneticPr fontId="2"/>
  </si>
  <si>
    <t>論文</t>
    <rPh sb="0" eb="2">
      <t>ロンブン</t>
    </rPh>
    <phoneticPr fontId="2"/>
  </si>
  <si>
    <t>1次全部免除</t>
    <rPh sb="1" eb="2">
      <t>ジ</t>
    </rPh>
    <rPh sb="2" eb="4">
      <t>ゼンブ</t>
    </rPh>
    <rPh sb="4" eb="6">
      <t>メンジョ</t>
    </rPh>
    <phoneticPr fontId="2"/>
  </si>
  <si>
    <t>論文</t>
    <rPh sb="0" eb="2">
      <t>ロンブン</t>
    </rPh>
    <phoneticPr fontId="2"/>
  </si>
  <si>
    <t>大推</t>
    <rPh sb="0" eb="1">
      <t>ダイ</t>
    </rPh>
    <rPh sb="1" eb="2">
      <t>スイ</t>
    </rPh>
    <phoneticPr fontId="2"/>
  </si>
  <si>
    <t>1次実技</t>
    <rPh sb="1" eb="2">
      <t>ジ</t>
    </rPh>
    <rPh sb="2" eb="4">
      <t>ジツギ</t>
    </rPh>
    <rPh sb="3" eb="4">
      <t>ワザ</t>
    </rPh>
    <phoneticPr fontId="2"/>
  </si>
  <si>
    <t>2次実技</t>
    <rPh sb="1" eb="2">
      <t>ジ</t>
    </rPh>
    <rPh sb="2" eb="4">
      <t>ジツギ</t>
    </rPh>
    <phoneticPr fontId="2"/>
  </si>
  <si>
    <t>国際貢献</t>
    <rPh sb="0" eb="2">
      <t>コクサイ</t>
    </rPh>
    <rPh sb="2" eb="4">
      <t>コウケン</t>
    </rPh>
    <phoneticPr fontId="2"/>
  </si>
  <si>
    <t>複数教科受験</t>
    <rPh sb="0" eb="2">
      <t>フクスウ</t>
    </rPh>
    <rPh sb="2" eb="4">
      <t>キョウカ</t>
    </rPh>
    <rPh sb="4" eb="6">
      <t>ジュケン</t>
    </rPh>
    <phoneticPr fontId="2"/>
  </si>
  <si>
    <t>出願区分</t>
    <rPh sb="0" eb="2">
      <t>シュツガン</t>
    </rPh>
    <rPh sb="2" eb="4">
      <t>クブン</t>
    </rPh>
    <phoneticPr fontId="2"/>
  </si>
  <si>
    <t>保体</t>
    <rPh sb="0" eb="2">
      <t>ホタイ</t>
    </rPh>
    <phoneticPr fontId="2"/>
  </si>
  <si>
    <t>音楽</t>
    <rPh sb="0" eb="2">
      <t>オンガク</t>
    </rPh>
    <phoneticPr fontId="2"/>
  </si>
  <si>
    <t>美術</t>
    <rPh sb="0" eb="2">
      <t>ビジュツ</t>
    </rPh>
    <phoneticPr fontId="2"/>
  </si>
  <si>
    <t>中英語</t>
    <rPh sb="0" eb="1">
      <t>チュウ</t>
    </rPh>
    <rPh sb="1" eb="3">
      <t>エイゴ</t>
    </rPh>
    <phoneticPr fontId="2"/>
  </si>
  <si>
    <t>高英語</t>
    <rPh sb="0" eb="1">
      <t>コウ</t>
    </rPh>
    <rPh sb="1" eb="3">
      <t>エイゴ</t>
    </rPh>
    <phoneticPr fontId="2"/>
  </si>
  <si>
    <t>養護</t>
    <rPh sb="0" eb="2">
      <t>ヨウゴ</t>
    </rPh>
    <phoneticPr fontId="2"/>
  </si>
  <si>
    <t>特別選考</t>
    <rPh sb="0" eb="2">
      <t>トクベツ</t>
    </rPh>
    <rPh sb="2" eb="4">
      <t>センコウ</t>
    </rPh>
    <phoneticPr fontId="2"/>
  </si>
  <si>
    <t>1次全部免除除</t>
    <rPh sb="1" eb="2">
      <t>ジ</t>
    </rPh>
    <rPh sb="2" eb="4">
      <t>ゼンブ</t>
    </rPh>
    <phoneticPr fontId="2"/>
  </si>
  <si>
    <t>教職教養免除除</t>
    <rPh sb="0" eb="2">
      <t>キョウショク</t>
    </rPh>
    <rPh sb="2" eb="4">
      <t>キョウヨウ</t>
    </rPh>
    <phoneticPr fontId="2"/>
  </si>
  <si>
    <t>合計</t>
    <rPh sb="0" eb="2">
      <t>ゴウケイ</t>
    </rPh>
    <phoneticPr fontId="2"/>
  </si>
  <si>
    <t>英語</t>
    <rPh sb="0" eb="2">
      <t>エイゴ</t>
    </rPh>
    <phoneticPr fontId="2"/>
  </si>
  <si>
    <t>あなたが受ける試験は、こちらです。</t>
    <rPh sb="4" eb="5">
      <t>ウ</t>
    </rPh>
    <rPh sb="7" eb="9">
      <t>シケン</t>
    </rPh>
    <phoneticPr fontId="2"/>
  </si>
  <si>
    <t>令和6年度</t>
    <rPh sb="0" eb="2">
      <t>レイワ</t>
    </rPh>
    <rPh sb="3" eb="5">
      <t>ネンド</t>
    </rPh>
    <phoneticPr fontId="2"/>
  </si>
  <si>
    <t>(1) 令和6年度試験(1次合格)</t>
    <phoneticPr fontId="2" type="Hiragana"/>
  </si>
  <si>
    <t>(2) 令和6年度試験(2次欠席)</t>
    <phoneticPr fontId="2" type="Hiragana"/>
  </si>
  <si>
    <t>(3) 令和6年度試験(大推合格)</t>
    <phoneticPr fontId="2" type="Hiragana"/>
  </si>
  <si>
    <t>(5)常勤講師(京都市立学校園・１年以上）</t>
    <rPh sb="11" eb="12">
      <t>リツ</t>
    </rPh>
    <rPh sb="12" eb="14">
      <t>ガッコウ</t>
    </rPh>
    <rPh sb="14" eb="15">
      <t>エン</t>
    </rPh>
    <phoneticPr fontId="2"/>
  </si>
  <si>
    <t>(6)常勤講師(京都市立学校園以外・２年以上）</t>
    <rPh sb="3" eb="5">
      <t>ジョウキン</t>
    </rPh>
    <rPh sb="5" eb="7">
      <t>コウシ</t>
    </rPh>
    <rPh sb="8" eb="10">
      <t>キョウト</t>
    </rPh>
    <rPh sb="10" eb="11">
      <t>シ</t>
    </rPh>
    <rPh sb="11" eb="12">
      <t>リツ</t>
    </rPh>
    <rPh sb="12" eb="14">
      <t>ガッコウ</t>
    </rPh>
    <rPh sb="14" eb="15">
      <t>エン</t>
    </rPh>
    <rPh sb="15" eb="17">
      <t>イガイ</t>
    </rPh>
    <rPh sb="19" eb="22">
      <t>ネンイジョウ</t>
    </rPh>
    <phoneticPr fontId="2"/>
  </si>
  <si>
    <t>一次免除者</t>
    <rPh sb="0" eb="2">
      <t>いちじ</t>
    </rPh>
    <rPh sb="2" eb="4">
      <t>めんじょ</t>
    </rPh>
    <rPh sb="4" eb="5">
      <t>しゃ</t>
    </rPh>
    <phoneticPr fontId="2" type="Hiragana"/>
  </si>
  <si>
    <t>大学3回生等JUMP UP特別選考</t>
    <phoneticPr fontId="2"/>
  </si>
  <si>
    <t>大学3回生等特別</t>
    <rPh sb="0" eb="2">
      <t>ダイガク</t>
    </rPh>
    <rPh sb="3" eb="6">
      <t>カイセイナド</t>
    </rPh>
    <rPh sb="6" eb="8">
      <t>トクベツ</t>
    </rPh>
    <phoneticPr fontId="2"/>
  </si>
  <si>
    <t>講師任用に関する問合せのための個人情報利用に係る同意の有無</t>
  </si>
  <si>
    <t>高かつ院卒</t>
    <rPh sb="0" eb="1">
      <t>こう</t>
    </rPh>
    <rPh sb="3" eb="5">
      <t>いんそつ</t>
    </rPh>
    <phoneticPr fontId="2" type="Hiragana"/>
  </si>
  <si>
    <t>01_小学校</t>
  </si>
  <si>
    <t>01_小学校</t>
    <phoneticPr fontId="2"/>
  </si>
  <si>
    <t>02_中学校・国語</t>
    <rPh sb="7" eb="9">
      <t>コクg</t>
    </rPh>
    <phoneticPr fontId="1"/>
  </si>
  <si>
    <t>03_中学校・社会</t>
    <rPh sb="7" eb="9">
      <t>シャカ</t>
    </rPh>
    <phoneticPr fontId="1"/>
  </si>
  <si>
    <t>04_中学校・数学</t>
    <rPh sb="7" eb="9">
      <t>スウガk</t>
    </rPh>
    <phoneticPr fontId="1"/>
  </si>
  <si>
    <t>05_中学校・理科</t>
    <rPh sb="7" eb="9">
      <t>リk</t>
    </rPh>
    <phoneticPr fontId="1"/>
  </si>
  <si>
    <t>06_中学校・音楽</t>
    <rPh sb="7" eb="9">
      <t>オンガク</t>
    </rPh>
    <phoneticPr fontId="1"/>
  </si>
  <si>
    <t>07_中学校・美術</t>
    <rPh sb="7" eb="9">
      <t>ビジュt</t>
    </rPh>
    <phoneticPr fontId="1"/>
  </si>
  <si>
    <t>08_中学校・保健体育</t>
    <rPh sb="7" eb="11">
      <t>ホケン</t>
    </rPh>
    <phoneticPr fontId="1"/>
  </si>
  <si>
    <t>09_中学校・技術</t>
    <rPh sb="7" eb="9">
      <t>ギジュツ</t>
    </rPh>
    <phoneticPr fontId="1"/>
  </si>
  <si>
    <t>10_中学校・家庭</t>
    <rPh sb="7" eb="9">
      <t>カテ</t>
    </rPh>
    <phoneticPr fontId="1"/>
  </si>
  <si>
    <t>11_中学校・英語</t>
    <rPh sb="7" eb="9">
      <t>エイg</t>
    </rPh>
    <phoneticPr fontId="1"/>
  </si>
  <si>
    <t>12_高等学校・国語</t>
    <rPh sb="3" eb="5">
      <t>コウトウ</t>
    </rPh>
    <rPh sb="5" eb="7">
      <t>ガッコウ</t>
    </rPh>
    <rPh sb="8" eb="10">
      <t>コクg</t>
    </rPh>
    <phoneticPr fontId="1"/>
  </si>
  <si>
    <t>13_高等学校・地理歴史</t>
    <rPh sb="3" eb="5">
      <t>コウトウ</t>
    </rPh>
    <rPh sb="5" eb="7">
      <t>ガッコウ</t>
    </rPh>
    <rPh sb="8" eb="12">
      <t>チリレk</t>
    </rPh>
    <phoneticPr fontId="1"/>
  </si>
  <si>
    <t>14_高等学校・公民</t>
    <rPh sb="3" eb="5">
      <t>コウトウ</t>
    </rPh>
    <rPh sb="5" eb="7">
      <t>ガッコウ</t>
    </rPh>
    <rPh sb="8" eb="10">
      <t>コウミン</t>
    </rPh>
    <phoneticPr fontId="1"/>
  </si>
  <si>
    <t>15_高等学校・数学</t>
    <rPh sb="3" eb="5">
      <t>コウトウ</t>
    </rPh>
    <rPh sb="5" eb="7">
      <t>ガッコウ</t>
    </rPh>
    <rPh sb="8" eb="10">
      <t>スウガk</t>
    </rPh>
    <phoneticPr fontId="1"/>
  </si>
  <si>
    <t>16_高等学校・理科</t>
    <rPh sb="3" eb="5">
      <t>コウトウ</t>
    </rPh>
    <rPh sb="5" eb="7">
      <t>ガッコウ</t>
    </rPh>
    <rPh sb="8" eb="10">
      <t>リk</t>
    </rPh>
    <phoneticPr fontId="1"/>
  </si>
  <si>
    <t>17_高等学校・英語</t>
    <rPh sb="3" eb="5">
      <t>コウトウ</t>
    </rPh>
    <rPh sb="5" eb="7">
      <t>ガッコウ</t>
    </rPh>
    <rPh sb="8" eb="10">
      <t>エイg</t>
    </rPh>
    <phoneticPr fontId="1"/>
  </si>
  <si>
    <t>18_高等学校・工業</t>
    <rPh sb="3" eb="5">
      <t>コウトウ</t>
    </rPh>
    <rPh sb="5" eb="7">
      <t>ガッコウ</t>
    </rPh>
    <rPh sb="8" eb="10">
      <t>コウギョウ</t>
    </rPh>
    <phoneticPr fontId="1"/>
  </si>
  <si>
    <t>19_高等学校・情報</t>
    <rPh sb="3" eb="5">
      <t>コウトウ</t>
    </rPh>
    <rPh sb="5" eb="7">
      <t>ガッコウ</t>
    </rPh>
    <rPh sb="8" eb="10">
      <t>ジョウホウ</t>
    </rPh>
    <phoneticPr fontId="1"/>
  </si>
  <si>
    <t>20_総合支援学校</t>
    <rPh sb="3" eb="9">
      <t>ソウg</t>
    </rPh>
    <phoneticPr fontId="1"/>
  </si>
  <si>
    <t>21_養護教諭</t>
    <rPh sb="3" eb="5">
      <t>ヨウゴ</t>
    </rPh>
    <rPh sb="5" eb="7">
      <t>キョウユ</t>
    </rPh>
    <phoneticPr fontId="2"/>
  </si>
  <si>
    <t>22_栄養教諭</t>
    <rPh sb="3" eb="5">
      <t>エイヨウ</t>
    </rPh>
    <rPh sb="5" eb="7">
      <t>キョウユ</t>
    </rPh>
    <phoneticPr fontId="2"/>
  </si>
  <si>
    <t>00_幼稚園</t>
    <rPh sb="3" eb="6">
      <t>ヨウチエン</t>
    </rPh>
    <phoneticPr fontId="18"/>
  </si>
  <si>
    <t>住所
（郵便番号）</t>
    <rPh sb="0" eb="2">
      <t>ジュウショ</t>
    </rPh>
    <rPh sb="4" eb="8">
      <t>ユウビンバンゴウ</t>
    </rPh>
    <phoneticPr fontId="2"/>
  </si>
  <si>
    <t>職名1</t>
    <rPh sb="0" eb="2">
      <t>ショクメイ</t>
    </rPh>
    <phoneticPr fontId="2"/>
  </si>
  <si>
    <t>職名2</t>
    <rPh sb="0" eb="2">
      <t>ショクメイ</t>
    </rPh>
    <phoneticPr fontId="2"/>
  </si>
  <si>
    <t>職名3</t>
    <rPh sb="0" eb="2">
      <t>ショクメイ</t>
    </rPh>
    <phoneticPr fontId="2"/>
  </si>
  <si>
    <t>職名4</t>
    <rPh sb="0" eb="2">
      <t>ショクメイ</t>
    </rPh>
    <phoneticPr fontId="2"/>
  </si>
  <si>
    <t>職名5</t>
    <rPh sb="0" eb="2">
      <t>ショクメイ</t>
    </rPh>
    <phoneticPr fontId="2"/>
  </si>
  <si>
    <t>職名6</t>
    <rPh sb="0" eb="2">
      <t>ショクメイ</t>
    </rPh>
    <phoneticPr fontId="2"/>
  </si>
  <si>
    <t>職名7</t>
    <rPh sb="0" eb="2">
      <t>ショクメイ</t>
    </rPh>
    <phoneticPr fontId="2"/>
  </si>
  <si>
    <t>職名8</t>
    <rPh sb="0" eb="2">
      <t>ショクメイ</t>
    </rPh>
    <phoneticPr fontId="2"/>
  </si>
  <si>
    <t>職名9</t>
    <rPh sb="0" eb="2">
      <t>ショクメイ</t>
    </rPh>
    <phoneticPr fontId="2"/>
  </si>
  <si>
    <t>4月1日以前の前倒し採用の
希望有無</t>
    <rPh sb="1" eb="2">
      <t>がつ</t>
    </rPh>
    <rPh sb="3" eb="4">
      <t>にち</t>
    </rPh>
    <rPh sb="4" eb="6">
      <t>いぜん</t>
    </rPh>
    <rPh sb="7" eb="9">
      <t>まえだお</t>
    </rPh>
    <rPh sb="10" eb="12">
      <t>さいよう</t>
    </rPh>
    <rPh sb="14" eb="16">
      <t>きぼう</t>
    </rPh>
    <rPh sb="16" eb="18">
      <t>うむ</t>
    </rPh>
    <phoneticPr fontId="2" type="Hiragana"/>
  </si>
  <si>
    <t>教員資格認定試験の受験予定</t>
    <phoneticPr fontId="2"/>
  </si>
  <si>
    <t>前倒し採用の希望有無</t>
    <rPh sb="0" eb="2">
      <t>マエダオ</t>
    </rPh>
    <rPh sb="3" eb="5">
      <t>サイヨウ</t>
    </rPh>
    <rPh sb="6" eb="8">
      <t>キボウ</t>
    </rPh>
    <rPh sb="8" eb="10">
      <t>ウム</t>
    </rPh>
    <phoneticPr fontId="2"/>
  </si>
  <si>
    <t>教員資格認定試験</t>
    <rPh sb="0" eb="2">
      <t>キョウイン</t>
    </rPh>
    <rPh sb="2" eb="4">
      <t>シカク</t>
    </rPh>
    <rPh sb="4" eb="6">
      <t>ニンテイ</t>
    </rPh>
    <rPh sb="6" eb="8">
      <t>シケン</t>
    </rPh>
    <phoneticPr fontId="2"/>
  </si>
  <si>
    <t>前倒し採用</t>
    <rPh sb="0" eb="2">
      <t>マエダオ</t>
    </rPh>
    <rPh sb="3" eb="5">
      <t>サイヨウ</t>
    </rPh>
    <phoneticPr fontId="2"/>
  </si>
  <si>
    <t>部活大会
自己研鑽４</t>
    <rPh sb="0" eb="2">
      <t>ブカツ</t>
    </rPh>
    <rPh sb="2" eb="4">
      <t>タイカイ</t>
    </rPh>
    <rPh sb="5" eb="7">
      <t>ジコ</t>
    </rPh>
    <rPh sb="7" eb="9">
      <t>ケンサン</t>
    </rPh>
    <phoneticPr fontId="2"/>
  </si>
  <si>
    <t>令和6年6月16日（日）実施の
教員資格認定試験を受験予定
の方は○を選択してください。</t>
    <phoneticPr fontId="2" type="Hiragana"/>
  </si>
  <si>
    <t>フロンティア特別</t>
  </si>
  <si>
    <t>（↑出願時現在のもの）</t>
    <rPh sb="2" eb="4">
      <t>シュツガン</t>
    </rPh>
    <rPh sb="4" eb="5">
      <t>ジ</t>
    </rPh>
    <rPh sb="5" eb="7">
      <t>ゲンザイ</t>
    </rPh>
    <phoneticPr fontId="2"/>
  </si>
  <si>
    <t>３回生受験</t>
    <rPh sb="1" eb="3">
      <t>カイセイ</t>
    </rPh>
    <rPh sb="3" eb="5">
      <t>ジュケン</t>
    </rPh>
    <phoneticPr fontId="2"/>
  </si>
  <si>
    <r>
      <t xml:space="preserve">実技試験
</t>
    </r>
    <r>
      <rPr>
        <sz val="8"/>
        <rFont val="ＭＳ Ｐゴシック"/>
        <family val="3"/>
        <charset val="128"/>
      </rPr>
      <t>（リスニング）</t>
    </r>
    <rPh sb="0" eb="2">
      <t>ジツギ</t>
    </rPh>
    <rPh sb="2" eb="4">
      <t>シケン</t>
    </rPh>
    <phoneticPr fontId="64"/>
  </si>
  <si>
    <t>(11)離職者チャレンジ制度</t>
    <rPh sb="4" eb="6">
      <t>リショク</t>
    </rPh>
    <rPh sb="6" eb="7">
      <t>シャ</t>
    </rPh>
    <rPh sb="12" eb="14">
      <t>セイド</t>
    </rPh>
    <phoneticPr fontId="2"/>
  </si>
  <si>
    <r>
      <t>離職者チャレンジ</t>
    </r>
    <r>
      <rPr>
        <sz val="11"/>
        <color rgb="FF00B0F0"/>
        <rFont val="ＭＳ Ｐゴシック"/>
        <family val="3"/>
        <charset val="128"/>
      </rPr>
      <t>　←他に使いたければ消してもいいかも</t>
    </r>
    <rPh sb="0" eb="3">
      <t>りしょくしゃ</t>
    </rPh>
    <rPh sb="10" eb="11">
      <t>ほか</t>
    </rPh>
    <rPh sb="12" eb="13">
      <t>つか</t>
    </rPh>
    <rPh sb="18" eb="19">
      <t>け</t>
    </rPh>
    <phoneticPr fontId="2" type="Hiragana"/>
  </si>
  <si>
    <t>(10)前年度不合格者のうち上位者</t>
    <rPh sb="4" eb="7">
      <t>ゼンネンド</t>
    </rPh>
    <rPh sb="7" eb="10">
      <t>フゴウカク</t>
    </rPh>
    <rPh sb="10" eb="11">
      <t>シャ</t>
    </rPh>
    <rPh sb="14" eb="16">
      <t>ジョウイ</t>
    </rPh>
    <rPh sb="16" eb="17">
      <t>シャ</t>
    </rPh>
    <phoneticPr fontId="2"/>
  </si>
  <si>
    <t>なし</t>
    <phoneticPr fontId="2"/>
  </si>
  <si>
    <t>(10)前年度不合格者のうち上位者</t>
  </si>
  <si>
    <t>英語有資格者 ←使ってないかも？</t>
    <rPh sb="0" eb="2">
      <t>えいご</t>
    </rPh>
    <rPh sb="2" eb="6">
      <t>ゆうしかくしゃ</t>
    </rPh>
    <rPh sb="8" eb="9">
      <t>つか</t>
    </rPh>
    <phoneticPr fontId="2" type="Hiragana"/>
  </si>
  <si>
    <t>京都</t>
    <rPh sb="0" eb="2">
      <t>きょうと</t>
    </rPh>
    <phoneticPr fontId="2" type="Hiragana"/>
  </si>
  <si>
    <t>太郎</t>
    <rPh sb="0" eb="2">
      <t>たろう</t>
    </rPh>
    <phoneticPr fontId="2" type="Hiragana"/>
  </si>
  <si>
    <t>きょうと</t>
    <phoneticPr fontId="2" type="Hiragana"/>
  </si>
  <si>
    <t>たろう</t>
    <phoneticPr fontId="2" type="Hiragana"/>
  </si>
  <si>
    <t>中学校一種・英語（取得見込）
臨床心理士
TPEIC L&amp;R1600点</t>
    <rPh sb="0" eb="3">
      <t>チュウガッコウ</t>
    </rPh>
    <rPh sb="3" eb="5">
      <t>イッシュ</t>
    </rPh>
    <rPh sb="6" eb="8">
      <t>エイゴ</t>
    </rPh>
    <rPh sb="9" eb="11">
      <t>シュトク</t>
    </rPh>
    <rPh sb="11" eb="13">
      <t>ミコミ</t>
    </rPh>
    <rPh sb="15" eb="17">
      <t>リンショウ</t>
    </rPh>
    <rPh sb="17" eb="20">
      <t>シンリシ</t>
    </rPh>
    <rPh sb="34" eb="35">
      <t>テン</t>
    </rPh>
    <phoneticPr fontId="2"/>
  </si>
  <si>
    <t>なかぎょうくからすまどおりさんじょうさがるまんじゅうやちょう</t>
    <phoneticPr fontId="2" type="Hiragana"/>
  </si>
  <si>
    <t>604</t>
    <phoneticPr fontId="2" type="Hiragana"/>
  </si>
  <si>
    <t>8161</t>
    <phoneticPr fontId="2" type="Hiragana"/>
  </si>
  <si>
    <t>京都府</t>
    <rPh sb="0" eb="3">
      <t>きょうとふ</t>
    </rPh>
    <phoneticPr fontId="2" type="Hiragana"/>
  </si>
  <si>
    <t>京都市</t>
    <rPh sb="0" eb="2">
      <t>きょうと</t>
    </rPh>
    <rPh sb="2" eb="3">
      <t>し</t>
    </rPh>
    <phoneticPr fontId="2" type="Hiragana"/>
  </si>
  <si>
    <t>中京区烏丸通三条下ル饅頭屋町595の3</t>
    <rPh sb="0" eb="3">
      <t>なかぎょうく</t>
    </rPh>
    <rPh sb="3" eb="6">
      <t>からすまどおり</t>
    </rPh>
    <rPh sb="6" eb="8">
      <t>さんじょう</t>
    </rPh>
    <rPh sb="8" eb="9">
      <t>さが</t>
    </rPh>
    <rPh sb="10" eb="14">
      <t>まんじゅうやちょう</t>
    </rPh>
    <phoneticPr fontId="2" type="Hiragana"/>
  </si>
  <si>
    <t>075</t>
    <phoneticPr fontId="2" type="Hiragana"/>
  </si>
  <si>
    <t>222</t>
    <phoneticPr fontId="2" type="Hiragana"/>
  </si>
  <si>
    <t>3779</t>
    <phoneticPr fontId="2" type="Hiragana"/>
  </si>
  <si>
    <t>090</t>
    <phoneticPr fontId="2" type="Hiragana"/>
  </si>
  <si>
    <t>0000</t>
    <phoneticPr fontId="2" type="Hiragana"/>
  </si>
  <si>
    <t>jinjika@edu.city.kyoto.jp</t>
    <phoneticPr fontId="2" type="Hiragana"/>
  </si>
  <si>
    <t>右耳が聞こえないため、一番右の席にしてほしいです。</t>
    <rPh sb="0" eb="2">
      <t>みぎみみ</t>
    </rPh>
    <rPh sb="3" eb="4">
      <t>き</t>
    </rPh>
    <rPh sb="11" eb="13">
      <t>いちばん</t>
    </rPh>
    <rPh sb="13" eb="14">
      <t>みぎ</t>
    </rPh>
    <rPh sb="15" eb="16">
      <t>せき</t>
    </rPh>
    <phoneticPr fontId="2" type="Hiragana"/>
  </si>
  <si>
    <t>京都市立</t>
    <rPh sb="0" eb="2">
      <t>きょうと</t>
    </rPh>
    <rPh sb="2" eb="3">
      <t>し</t>
    </rPh>
    <rPh sb="3" eb="4">
      <t>りつ</t>
    </rPh>
    <phoneticPr fontId="2" type="Hiragana"/>
  </si>
  <si>
    <t>大　学</t>
  </si>
  <si>
    <t>教育学部</t>
    <rPh sb="0" eb="2">
      <t>きょういく</t>
    </rPh>
    <rPh sb="2" eb="4">
      <t>がくぶ</t>
    </rPh>
    <phoneticPr fontId="2" type="Hiragana"/>
  </si>
  <si>
    <t>About the language acquisition process</t>
    <phoneticPr fontId="2" type="Hiragana"/>
  </si>
  <si>
    <t>英語</t>
    <rPh sb="0" eb="2">
      <t>えいご</t>
    </rPh>
    <phoneticPr fontId="2" type="Hiragana"/>
  </si>
  <si>
    <t>テニス</t>
    <phoneticPr fontId="2" type="Hiragana"/>
  </si>
  <si>
    <t>京都市立京都</t>
    <rPh sb="0" eb="2">
      <t>きょうと</t>
    </rPh>
    <rPh sb="2" eb="3">
      <t>し</t>
    </rPh>
    <rPh sb="3" eb="4">
      <t>りつ</t>
    </rPh>
    <rPh sb="4" eb="6">
      <t>きょうと</t>
    </rPh>
    <phoneticPr fontId="2" type="Hiragana"/>
  </si>
  <si>
    <t>大学</t>
  </si>
  <si>
    <t>（1）</t>
  </si>
  <si>
    <t>臨床心理士</t>
    <rPh sb="0" eb="2">
      <t>りんしょう</t>
    </rPh>
    <rPh sb="2" eb="5">
      <t>しんりし</t>
    </rPh>
    <phoneticPr fontId="2" type="Hiragana"/>
  </si>
  <si>
    <t>学生ボランティア（京都市立○○小学校、令和4年9月～12月、月4回程度）</t>
    <rPh sb="0" eb="2">
      <t>がくせい</t>
    </rPh>
    <rPh sb="9" eb="11">
      <t>きょうと</t>
    </rPh>
    <rPh sb="11" eb="12">
      <t>し</t>
    </rPh>
    <rPh sb="12" eb="13">
      <t>りつ</t>
    </rPh>
    <rPh sb="15" eb="18">
      <t>しょうがっこう</t>
    </rPh>
    <rPh sb="19" eb="21">
      <t>れいわ</t>
    </rPh>
    <rPh sb="22" eb="23">
      <t>ねん</t>
    </rPh>
    <rPh sb="24" eb="25">
      <t>がつ</t>
    </rPh>
    <rPh sb="28" eb="29">
      <t>がつ</t>
    </rPh>
    <rPh sb="30" eb="31">
      <t>つき</t>
    </rPh>
    <rPh sb="32" eb="33">
      <t>かい</t>
    </rPh>
    <rPh sb="33" eb="35">
      <t>ていど</t>
    </rPh>
    <phoneticPr fontId="2" type="Hiragana"/>
  </si>
  <si>
    <t>カンボジアの小学校でのボランティア活動（令和4年1月　1週間）</t>
    <rPh sb="6" eb="9">
      <t>しょうがっこう</t>
    </rPh>
    <rPh sb="17" eb="19">
      <t>かつどう</t>
    </rPh>
    <rPh sb="20" eb="22">
      <t>れいわ</t>
    </rPh>
    <rPh sb="23" eb="24">
      <t>ねん</t>
    </rPh>
    <rPh sb="25" eb="26">
      <t>がつ</t>
    </rPh>
    <rPh sb="28" eb="30">
      <t>しゅうかん</t>
    </rPh>
    <phoneticPr fontId="2" type="Hiragana"/>
  </si>
  <si>
    <t>ソフトテニス</t>
    <phoneticPr fontId="2" type="Hiragana"/>
  </si>
  <si>
    <t>硬式テニス</t>
    <rPh sb="0" eb="2">
      <t>こうしき</t>
    </rPh>
    <phoneticPr fontId="2" type="Hiragana"/>
  </si>
  <si>
    <t>ビリヤードサークル</t>
    <phoneticPr fontId="2" type="Hiragana"/>
  </si>
  <si>
    <t>手話クラブ</t>
    <rPh sb="0" eb="2">
      <t>しゅわ</t>
    </rPh>
    <phoneticPr fontId="2" type="Hiragana"/>
  </si>
  <si>
    <t>部長</t>
    <rPh sb="0" eb="2">
      <t>ぶちょう</t>
    </rPh>
    <phoneticPr fontId="2" type="Hiragana"/>
  </si>
  <si>
    <t>副部長</t>
    <rPh sb="0" eb="3">
      <t>ふくぶちょう</t>
    </rPh>
    <phoneticPr fontId="2" type="Hiragana"/>
  </si>
  <si>
    <t>庶務</t>
    <rPh sb="0" eb="2">
      <t>しょむ</t>
    </rPh>
    <phoneticPr fontId="2" type="Hiragana"/>
  </si>
  <si>
    <t>会員</t>
    <rPh sb="0" eb="2">
      <t>かいいん</t>
    </rPh>
    <phoneticPr fontId="2" type="Hiragana"/>
  </si>
  <si>
    <t>○○県　教諭</t>
    <rPh sb="2" eb="3">
      <t>けん</t>
    </rPh>
    <rPh sb="4" eb="6">
      <t>きょうゆ</t>
    </rPh>
    <phoneticPr fontId="2" type="Hiragana"/>
  </si>
  <si>
    <t>相違ありません。</t>
  </si>
  <si>
    <t>《参考》現在の文字数</t>
    <rPh sb="1" eb="3">
      <t>さんこう</t>
    </rPh>
    <rPh sb="4" eb="6">
      <t>げんざい</t>
    </rPh>
    <rPh sb="7" eb="10">
      <t>もじすう</t>
    </rPh>
    <phoneticPr fontId="2" type="Hiragana"/>
  </si>
  <si>
    <t>私は、○○○○○○○○○○○○○○○○○○○○○○○○○○○○○○○○○○○○○○○○○○○○○○○○○○○○○○○○○○○○○○○○○○○○○○○○○○○○○○○○○○○○○○○○○○○○○○○○○○○○○○○○○○○○○○○○○○○○○○○○○○○○○○○○○○○○○○○○○○○○○○○○○○○○○○○○○○○○○○○○○○○○○○○○○○○○○○○○○○○○○○○○○○○○○○○○○○○○○○○○○○○○○○○○○○○○○○○○○○○○○○○○○○○○○○○○○○○○○○○○○○○○○○○○○○○○○○○○○○○○○○○○○○○○○○○○○○○○○○○○○○○○○○○○○○○○○○○○○○○○○○○○○○○○○○○○○○○○○○○○○○○○○○○○○○○○○○○○○○○○○○○○○○○○○○○○○○○○○○○○○○○○○○○○○○○○○○○○○○○○○○○○○○○○○○○○○○○○○○○○○○○○○○○○○○○○○○○○○○○○○○○○○○○○○○○○○○○○○○○○○○○○○○○○○○○○○○○○○○○○○○○○○○○○○○○○○○○○○○○○○○○○○○○○○○○○○○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</si>
</sst>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yy"/>
    <numFmt numFmtId="178" formatCode="[$-411]ge\.m\.d;@"/>
    <numFmt numFmtId="179" formatCode="0_ "/>
    <numFmt numFmtId="180" formatCode="[$-411]ggge&quot;年度&quot;"/>
    <numFmt numFmtId="181" formatCode="[$-411]ggge&quot;.4.1現在　満&quot;"/>
    <numFmt numFmtId="182" formatCode="yy&quot; 歳&quot;"/>
    <numFmt numFmtId="183" formatCode="0&quot;字&quot;"/>
  </numFmts>
  <fonts count="70">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明朝"/>
      <family val="1"/>
      <charset val="128"/>
    </font>
    <font>
      <sz val="6"/>
      <name val="ＭＳ Ｐゴシック"/>
      <family val="3"/>
      <charset val="128"/>
    </font>
    <font>
      <sz val="9"/>
      <name val="ＭＳ Ｐゴシック"/>
      <family val="3"/>
      <charset val="128"/>
    </font>
    <font>
      <sz val="10"/>
      <name val="ＭＳ Ｐゴシック"/>
      <family val="3"/>
      <charset val="128"/>
    </font>
    <font>
      <sz val="16"/>
      <name val="ＭＳ Ｐゴシック"/>
      <family val="3"/>
      <charset val="128"/>
    </font>
    <font>
      <sz val="8"/>
      <name val="ＭＳ Ｐ明朝"/>
      <family val="1"/>
      <charset val="128"/>
    </font>
    <font>
      <sz val="11"/>
      <name val="ＭＳ Ｐ明朝"/>
      <family val="1"/>
      <charset val="128"/>
    </font>
    <font>
      <sz val="20"/>
      <name val="ＭＳ Ｐゴシック"/>
      <family val="3"/>
      <charset val="128"/>
    </font>
    <font>
      <sz val="9"/>
      <name val="ＭＳ Ｐ明朝"/>
      <family val="1"/>
      <charset val="128"/>
    </font>
    <font>
      <sz val="12"/>
      <name val="Century Gothic"/>
      <family val="2"/>
    </font>
    <font>
      <sz val="14"/>
      <name val="ＭＳ Ｐゴシック"/>
      <family val="3"/>
      <charset val="128"/>
    </font>
    <font>
      <sz val="10"/>
      <name val="ＭＳ Ｐ明朝"/>
      <family val="1"/>
      <charset val="128"/>
    </font>
    <font>
      <sz val="14"/>
      <name val="ＭＳ Ｐ明朝"/>
      <family val="1"/>
      <charset val="128"/>
    </font>
    <font>
      <sz val="12"/>
      <name val="ＭＳ Ｐゴシック"/>
      <family val="3"/>
      <charset val="128"/>
    </font>
    <font>
      <sz val="9"/>
      <color indexed="81"/>
      <name val="ＭＳ Ｐゴシック"/>
      <family val="3"/>
      <charset val="128"/>
    </font>
    <font>
      <b/>
      <sz val="9"/>
      <color indexed="81"/>
      <name val="ＭＳ Ｐゴシック"/>
      <family val="3"/>
      <charset val="128"/>
    </font>
    <font>
      <sz val="11"/>
      <name val="ＭＳ Ｐゴシック"/>
      <family val="3"/>
      <charset val="128"/>
      <scheme val="major"/>
    </font>
    <font>
      <sz val="11"/>
      <name val="ＭＳ Ｐゴシック"/>
      <family val="3"/>
      <charset val="128"/>
      <scheme val="minor"/>
    </font>
    <font>
      <sz val="10"/>
      <name val="ＭＳ Ｐゴシック"/>
      <family val="3"/>
      <charset val="128"/>
      <scheme val="major"/>
    </font>
    <font>
      <sz val="10"/>
      <name val="ＭＳ Ｐゴシック"/>
      <family val="3"/>
      <charset val="128"/>
      <scheme val="minor"/>
    </font>
    <font>
      <sz val="9"/>
      <name val="ＭＳ Ｐゴシック"/>
      <family val="3"/>
      <charset val="128"/>
      <scheme val="major"/>
    </font>
    <font>
      <sz val="9"/>
      <name val="ＭＳ Ｐゴシック"/>
      <family val="3"/>
      <charset val="128"/>
      <scheme val="minor"/>
    </font>
    <font>
      <b/>
      <sz val="12"/>
      <color indexed="81"/>
      <name val="ＭＳ Ｐゴシック"/>
      <family val="3"/>
      <charset val="128"/>
    </font>
    <font>
      <b/>
      <sz val="12"/>
      <name val="ＭＳ Ｐゴシック"/>
      <family val="3"/>
      <charset val="128"/>
    </font>
    <font>
      <sz val="10"/>
      <color indexed="81"/>
      <name val="ＭＳ Ｐゴシック"/>
      <family val="3"/>
      <charset val="128"/>
    </font>
    <font>
      <b/>
      <sz val="10"/>
      <color indexed="81"/>
      <name val="ＭＳ Ｐゴシック"/>
      <family val="3"/>
      <charset val="128"/>
    </font>
    <font>
      <sz val="11"/>
      <color rgb="FFDCDCDC"/>
      <name val="ＭＳ Ｐゴシック"/>
      <family val="3"/>
      <charset val="128"/>
    </font>
    <font>
      <sz val="11"/>
      <color theme="1"/>
      <name val="ＭＳ Ｐゴシック"/>
      <family val="3"/>
      <charset val="128"/>
    </font>
    <font>
      <sz val="12"/>
      <name val="ＭＳ Ｐゴシック"/>
      <family val="3"/>
      <charset val="128"/>
      <scheme val="major"/>
    </font>
    <font>
      <b/>
      <sz val="22"/>
      <color rgb="FFFF0000"/>
      <name val="ＭＳ Ｐゴシック"/>
      <family val="3"/>
      <charset val="128"/>
    </font>
    <font>
      <sz val="11"/>
      <name val="HGS創英角ﾎﾟｯﾌﾟ体"/>
      <family val="3"/>
      <charset val="128"/>
    </font>
    <font>
      <sz val="9"/>
      <color indexed="81"/>
      <name val="MS P ゴシック"/>
      <family val="3"/>
      <charset val="128"/>
    </font>
    <font>
      <b/>
      <sz val="9"/>
      <color indexed="81"/>
      <name val="MS P ゴシック"/>
      <family val="3"/>
      <charset val="128"/>
    </font>
    <font>
      <sz val="18"/>
      <name val="ＭＳ Ｐゴシック"/>
      <family val="3"/>
      <charset val="128"/>
      <scheme val="major"/>
    </font>
    <font>
      <sz val="12"/>
      <name val="ＭＳ Ｐ明朝"/>
      <family val="1"/>
      <charset val="128"/>
    </font>
    <font>
      <b/>
      <sz val="11"/>
      <name val="ＭＳ Ｐゴシック"/>
      <family val="3"/>
      <charset val="128"/>
    </font>
    <font>
      <b/>
      <sz val="11"/>
      <color indexed="81"/>
      <name val="ＭＳ Ｐゴシック"/>
      <family val="3"/>
      <charset val="128"/>
    </font>
    <font>
      <b/>
      <sz val="11"/>
      <name val="ＭＳ Ｐ明朝"/>
      <family val="1"/>
      <charset val="128"/>
    </font>
    <font>
      <sz val="16"/>
      <color theme="1"/>
      <name val="HGS創英角ﾎﾟｯﾌﾟ体"/>
      <family val="3"/>
      <charset val="128"/>
    </font>
    <font>
      <b/>
      <sz val="16"/>
      <name val="ＭＳ Ｐゴシック"/>
      <family val="3"/>
      <charset val="128"/>
    </font>
    <font>
      <sz val="10"/>
      <name val="ＭＳ ゴシック"/>
      <family val="3"/>
      <charset val="128"/>
    </font>
    <font>
      <sz val="12"/>
      <name val="ＭＳ 明朝"/>
      <family val="1"/>
      <charset val="128"/>
    </font>
    <font>
      <b/>
      <sz val="12"/>
      <name val="ＭＳ Ｐ明朝"/>
      <family val="1"/>
      <charset val="128"/>
    </font>
    <font>
      <b/>
      <sz val="11"/>
      <color rgb="FFFF0000"/>
      <name val="ＭＳ Ｐゴシック"/>
      <family val="3"/>
      <charset val="128"/>
    </font>
    <font>
      <sz val="22"/>
      <color theme="1" tint="0.499984740745262"/>
      <name val="ＭＳ Ｐゴシック"/>
      <family val="3"/>
      <charset val="128"/>
    </font>
    <font>
      <sz val="14"/>
      <name val="ＭＳ Ｐゴシック"/>
      <family val="3"/>
      <charset val="128"/>
      <scheme val="minor"/>
    </font>
    <font>
      <sz val="14"/>
      <name val="ＭＳ Ｐゴシック"/>
      <family val="3"/>
      <charset val="128"/>
      <scheme val="major"/>
    </font>
    <font>
      <b/>
      <sz val="12"/>
      <color indexed="81"/>
      <name val="MS P ゴシック"/>
      <family val="3"/>
      <charset val="128"/>
    </font>
    <font>
      <b/>
      <sz val="8"/>
      <name val="ＭＳ Ｐ明朝"/>
      <family val="1"/>
      <charset val="128"/>
    </font>
    <font>
      <b/>
      <u/>
      <sz val="10"/>
      <name val="ＭＳ Ｐ明朝"/>
      <family val="1"/>
      <charset val="128"/>
    </font>
    <font>
      <b/>
      <sz val="18"/>
      <name val="ＭＳ Ｐゴシック"/>
      <family val="3"/>
      <charset val="128"/>
    </font>
    <font>
      <b/>
      <sz val="11"/>
      <color indexed="81"/>
      <name val="MS P ゴシック"/>
      <family val="3"/>
      <charset val="128"/>
    </font>
    <font>
      <sz val="8"/>
      <name val="ＭＳ Ｐゴシック"/>
      <family val="3"/>
      <charset val="128"/>
      <scheme val="minor"/>
    </font>
    <font>
      <sz val="12"/>
      <name val="ＭＳ Ｐゴシック"/>
      <family val="3"/>
      <charset val="128"/>
      <scheme val="minor"/>
    </font>
    <font>
      <sz val="10"/>
      <color rgb="FFFF0000"/>
      <name val="ＭＳ Ｐゴシック"/>
      <family val="3"/>
      <charset val="128"/>
    </font>
    <font>
      <sz val="9"/>
      <color rgb="FF7030A0"/>
      <name val="ＭＳ Ｐゴシック"/>
      <family val="3"/>
      <charset val="128"/>
    </font>
    <font>
      <b/>
      <sz val="11"/>
      <color indexed="10"/>
      <name val="ＭＳ Ｐゴシック"/>
      <family val="3"/>
      <charset val="128"/>
    </font>
    <font>
      <b/>
      <u/>
      <sz val="10"/>
      <color indexed="81"/>
      <name val="ＭＳ Ｐゴシック"/>
      <family val="3"/>
      <charset val="128"/>
    </font>
    <font>
      <b/>
      <sz val="12"/>
      <color rgb="FFFF0000"/>
      <name val="ＭＳ Ｐゴシック"/>
      <family val="3"/>
      <charset val="128"/>
    </font>
    <font>
      <sz val="12"/>
      <color rgb="FFFF0000"/>
      <name val="ＭＳ Ｐゴシック"/>
      <family val="3"/>
      <charset val="128"/>
    </font>
    <font>
      <sz val="6"/>
      <name val="ＭＳ Ｐゴシック"/>
      <family val="2"/>
      <charset val="128"/>
    </font>
    <font>
      <sz val="14"/>
      <name val="UD デジタル 教科書体 NK-R"/>
      <family val="1"/>
      <charset val="128"/>
    </font>
    <font>
      <sz val="11"/>
      <name val="UD デジタル 教科書体 NK-R"/>
      <family val="1"/>
      <charset val="128"/>
    </font>
    <font>
      <sz val="16"/>
      <name val="UD デジタル 教科書体 NK-R"/>
      <family val="1"/>
      <charset val="128"/>
    </font>
    <font>
      <sz val="11"/>
      <color rgb="FF00B0F0"/>
      <name val="ＭＳ Ｐゴシック"/>
      <family val="3"/>
      <charset val="128"/>
    </font>
    <font>
      <sz val="11"/>
      <color rgb="FFFF0000"/>
      <name val="ＭＳ Ｐゴシック"/>
      <family val="3"/>
      <charset val="128"/>
    </font>
  </fonts>
  <fills count="30">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E1E1E1"/>
        <bgColor indexed="64"/>
      </patternFill>
    </fill>
    <fill>
      <patternFill patternType="solid">
        <fgColor theme="5" tint="0.59999389629810485"/>
        <bgColor indexed="64"/>
      </patternFill>
    </fill>
    <fill>
      <patternFill patternType="solid">
        <fgColor rgb="FFDCDCDC"/>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99CCFF"/>
        <bgColor indexed="64"/>
      </patternFill>
    </fill>
    <fill>
      <patternFill patternType="solid">
        <fgColor rgb="FFFF0000"/>
        <bgColor indexed="64"/>
      </patternFill>
    </fill>
    <fill>
      <patternFill patternType="solid">
        <fgColor rgb="FF00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C7C7C7"/>
        <bgColor indexed="64"/>
      </patternFill>
    </fill>
    <fill>
      <patternFill patternType="solid">
        <fgColor theme="4" tint="0.59999389629810485"/>
        <bgColor indexed="64"/>
      </patternFill>
    </fill>
    <fill>
      <patternFill patternType="solid">
        <fgColor rgb="FF71FF89"/>
        <bgColor indexed="64"/>
      </patternFill>
    </fill>
    <fill>
      <patternFill patternType="solid">
        <fgColor theme="7" tint="0.59999389629810485"/>
        <bgColor indexed="64"/>
      </patternFill>
    </fill>
    <fill>
      <patternFill patternType="solid">
        <fgColor rgb="FFFF9999"/>
        <bgColor indexed="64"/>
      </patternFill>
    </fill>
    <fill>
      <patternFill patternType="solid">
        <fgColor rgb="FFFFC000"/>
        <bgColor indexed="64"/>
      </patternFill>
    </fill>
  </fills>
  <borders count="17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medium">
        <color indexed="64"/>
      </left>
      <right style="hair">
        <color indexed="64"/>
      </right>
      <top style="medium">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medium">
        <color indexed="64"/>
      </left>
      <right style="thin">
        <color indexed="64"/>
      </right>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hair">
        <color indexed="64"/>
      </right>
      <top style="thin">
        <color indexed="64"/>
      </top>
      <bottom/>
      <diagonal style="hair">
        <color indexed="64"/>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hair">
        <color indexed="64"/>
      </left>
      <right style="medium">
        <color indexed="64"/>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medium">
        <color indexed="64"/>
      </bottom>
      <diagonal/>
    </border>
  </borders>
  <cellStyleXfs count="1">
    <xf numFmtId="0" fontId="0" fillId="0" borderId="0"/>
  </cellStyleXfs>
  <cellXfs count="972">
    <xf numFmtId="0" fontId="0" fillId="0" borderId="0" xfId="0"/>
    <xf numFmtId="0" fontId="0" fillId="0" borderId="1" xfId="0" applyBorder="1"/>
    <xf numFmtId="0" fontId="0" fillId="0" borderId="2" xfId="0" applyBorder="1"/>
    <xf numFmtId="0" fontId="0" fillId="0" borderId="0"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center"/>
    </xf>
    <xf numFmtId="0" fontId="7" fillId="0" borderId="6" xfId="0" applyFont="1" applyBorder="1" applyAlignment="1">
      <alignment wrapText="1"/>
    </xf>
    <xf numFmtId="0" fontId="7" fillId="0" borderId="7" xfId="0" applyFont="1" applyBorder="1" applyAlignment="1">
      <alignment wrapText="1"/>
    </xf>
    <xf numFmtId="0" fontId="0" fillId="0" borderId="0" xfId="0" applyFill="1" applyBorder="1"/>
    <xf numFmtId="0" fontId="0" fillId="0" borderId="6" xfId="0" applyFill="1" applyBorder="1"/>
    <xf numFmtId="0" fontId="0" fillId="0" borderId="7" xfId="0" applyFill="1" applyBorder="1"/>
    <xf numFmtId="0" fontId="0" fillId="0" borderId="8" xfId="0" applyFill="1" applyBorder="1"/>
    <xf numFmtId="0" fontId="0" fillId="2" borderId="0" xfId="0" applyFill="1"/>
    <xf numFmtId="0" fontId="0" fillId="3" borderId="6" xfId="0" applyFill="1" applyBorder="1"/>
    <xf numFmtId="0" fontId="0" fillId="3" borderId="7" xfId="0" applyFill="1" applyBorder="1"/>
    <xf numFmtId="0" fontId="0" fillId="3" borderId="8" xfId="0" applyFill="1" applyBorder="1"/>
    <xf numFmtId="0" fontId="0" fillId="2" borderId="0" xfId="0" applyFill="1" applyAlignment="1">
      <alignment horizontal="center"/>
    </xf>
    <xf numFmtId="0" fontId="0" fillId="2" borderId="0" xfId="0" applyFill="1" applyBorder="1" applyAlignment="1">
      <alignment horizontal="center"/>
    </xf>
    <xf numFmtId="0" fontId="0" fillId="2" borderId="0" xfId="0" applyFill="1" applyBorder="1"/>
    <xf numFmtId="0" fontId="0" fillId="2" borderId="0" xfId="0" applyFill="1" applyAlignment="1">
      <alignment wrapText="1"/>
    </xf>
    <xf numFmtId="0" fontId="2" fillId="0" borderId="0" xfId="0" applyFont="1" applyAlignment="1">
      <alignment horizontal="center"/>
    </xf>
    <xf numFmtId="0" fontId="0" fillId="0" borderId="0" xfId="0" applyAlignment="1">
      <alignment vertical="center"/>
    </xf>
    <xf numFmtId="0" fontId="0" fillId="0" borderId="0" xfId="0" applyAlignment="1"/>
    <xf numFmtId="0" fontId="0" fillId="2" borderId="6" xfId="0" applyFill="1" applyBorder="1"/>
    <xf numFmtId="49" fontId="0" fillId="0" borderId="4" xfId="0" quotePrefix="1" applyNumberFormat="1" applyBorder="1"/>
    <xf numFmtId="49" fontId="0" fillId="0" borderId="5" xfId="0" quotePrefix="1" applyNumberFormat="1" applyBorder="1"/>
    <xf numFmtId="0" fontId="0" fillId="0" borderId="0" xfId="0" applyFill="1" applyAlignment="1">
      <alignment horizontal="left"/>
    </xf>
    <xf numFmtId="0" fontId="1" fillId="0" borderId="0" xfId="0" applyFont="1" applyBorder="1" applyAlignment="1">
      <alignment horizontal="center" vertical="center" shrinkToFit="1"/>
    </xf>
    <xf numFmtId="178" fontId="1" fillId="0" borderId="0" xfId="0" applyNumberFormat="1" applyFont="1" applyBorder="1" applyAlignment="1">
      <alignment horizontal="center" vertical="center" shrinkToFi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0" xfId="0" applyFont="1" applyFill="1" applyBorder="1" applyAlignment="1">
      <alignment horizontal="center" vertical="center" wrapText="1" shrinkToFit="1"/>
    </xf>
    <xf numFmtId="0" fontId="7" fillId="4" borderId="51" xfId="0" applyFont="1" applyFill="1" applyBorder="1" applyAlignment="1">
      <alignment horizontal="center" vertical="center" wrapText="1" shrinkToFit="1"/>
    </xf>
    <xf numFmtId="0" fontId="7" fillId="5" borderId="51" xfId="0" applyFont="1" applyFill="1" applyBorder="1" applyAlignment="1">
      <alignment horizontal="center" vertical="center" wrapText="1" shrinkToFit="1"/>
    </xf>
    <xf numFmtId="0" fontId="7" fillId="0" borderId="51" xfId="0" applyFont="1" applyFill="1" applyBorder="1" applyAlignment="1">
      <alignment horizontal="center" vertical="center" shrinkToFit="1"/>
    </xf>
    <xf numFmtId="0" fontId="0" fillId="7" borderId="56" xfId="0" applyFill="1" applyBorder="1"/>
    <xf numFmtId="0" fontId="0" fillId="7" borderId="57" xfId="0" applyFill="1" applyBorder="1"/>
    <xf numFmtId="0" fontId="0" fillId="7" borderId="25" xfId="0" applyFill="1" applyBorder="1"/>
    <xf numFmtId="0" fontId="0" fillId="7" borderId="15" xfId="0" applyFill="1" applyBorder="1"/>
    <xf numFmtId="0" fontId="0" fillId="7" borderId="27" xfId="0" applyFill="1" applyBorder="1"/>
    <xf numFmtId="0" fontId="0" fillId="7" borderId="16" xfId="0" applyFill="1" applyBorder="1"/>
    <xf numFmtId="0" fontId="0" fillId="9" borderId="0" xfId="0" applyFill="1" applyAlignment="1" applyProtection="1"/>
    <xf numFmtId="0" fontId="0" fillId="9" borderId="0" xfId="0" applyFill="1" applyBorder="1" applyProtection="1"/>
    <xf numFmtId="0" fontId="0" fillId="9" borderId="0" xfId="0" applyFill="1" applyAlignment="1" applyProtection="1">
      <alignment horizontal="center"/>
    </xf>
    <xf numFmtId="0" fontId="2" fillId="9" borderId="0" xfId="0" applyFont="1" applyFill="1" applyAlignment="1" applyProtection="1">
      <alignment horizontal="center"/>
    </xf>
    <xf numFmtId="0" fontId="10" fillId="9" borderId="24" xfId="0" applyFont="1" applyFill="1" applyBorder="1" applyAlignment="1" applyProtection="1">
      <alignment horizontal="center"/>
    </xf>
    <xf numFmtId="0" fontId="20" fillId="9" borderId="0" xfId="0" applyFont="1" applyFill="1" applyBorder="1" applyAlignment="1" applyProtection="1">
      <alignment horizontal="right" vertical="center"/>
    </xf>
    <xf numFmtId="49" fontId="20" fillId="9" borderId="0" xfId="0" applyNumberFormat="1" applyFont="1" applyFill="1" applyBorder="1" applyAlignment="1" applyProtection="1">
      <alignment horizontal="center" vertical="center"/>
    </xf>
    <xf numFmtId="0" fontId="20" fillId="9" borderId="0" xfId="0" applyFont="1" applyFill="1" applyBorder="1" applyAlignment="1" applyProtection="1">
      <alignment horizontal="left" vertical="center"/>
    </xf>
    <xf numFmtId="0" fontId="20" fillId="9" borderId="3" xfId="0" applyFont="1" applyFill="1" applyBorder="1" applyAlignment="1" applyProtection="1">
      <alignment horizontal="center" vertical="center"/>
    </xf>
    <xf numFmtId="49" fontId="20" fillId="9" borderId="25" xfId="0" applyNumberFormat="1" applyFont="1" applyFill="1" applyBorder="1" applyAlignment="1" applyProtection="1">
      <alignment horizontal="center" vertical="center"/>
    </xf>
    <xf numFmtId="49" fontId="0" fillId="9" borderId="25" xfId="0" applyNumberFormat="1" applyFill="1" applyBorder="1" applyAlignment="1" applyProtection="1">
      <alignment horizontal="center" vertical="center"/>
    </xf>
    <xf numFmtId="0" fontId="10" fillId="9" borderId="28" xfId="0" applyFont="1" applyFill="1" applyBorder="1" applyAlignment="1" applyProtection="1">
      <alignment horizontal="center"/>
    </xf>
    <xf numFmtId="0" fontId="20" fillId="9" borderId="0" xfId="0" applyFont="1" applyFill="1" applyBorder="1" applyAlignment="1" applyProtection="1">
      <alignment horizontal="center" vertical="center"/>
    </xf>
    <xf numFmtId="0" fontId="6" fillId="9" borderId="31" xfId="0" applyFont="1" applyFill="1" applyBorder="1" applyAlignment="1" applyProtection="1">
      <alignment horizontal="center" vertical="center" wrapText="1"/>
    </xf>
    <xf numFmtId="0" fontId="10" fillId="9" borderId="19" xfId="0" applyFont="1" applyFill="1" applyBorder="1" applyAlignment="1" applyProtection="1">
      <alignment vertical="center" textRotation="255"/>
    </xf>
    <xf numFmtId="0" fontId="10" fillId="9" borderId="32" xfId="0" applyFont="1" applyFill="1" applyBorder="1" applyAlignment="1" applyProtection="1">
      <alignment horizontal="center" vertical="center"/>
    </xf>
    <xf numFmtId="0" fontId="10" fillId="9" borderId="33" xfId="0" applyFont="1" applyFill="1" applyBorder="1" applyAlignment="1" applyProtection="1">
      <alignment horizontal="center" vertical="center"/>
    </xf>
    <xf numFmtId="0" fontId="2" fillId="9" borderId="0" xfId="0" applyFont="1" applyFill="1" applyAlignment="1">
      <alignment horizontal="center"/>
    </xf>
    <xf numFmtId="0" fontId="0" fillId="9" borderId="0" xfId="0" applyFill="1"/>
    <xf numFmtId="0" fontId="2" fillId="9" borderId="0" xfId="0" applyFont="1" applyFill="1" applyAlignment="1">
      <alignment horizontal="center" vertical="center"/>
    </xf>
    <xf numFmtId="0" fontId="0" fillId="9" borderId="0" xfId="0" applyFill="1" applyAlignment="1">
      <alignment vertical="center"/>
    </xf>
    <xf numFmtId="0" fontId="0" fillId="9" borderId="0" xfId="0" applyFill="1" applyAlignment="1"/>
    <xf numFmtId="0" fontId="0" fillId="9" borderId="0" xfId="0" applyFill="1" applyBorder="1"/>
    <xf numFmtId="0" fontId="7" fillId="10" borderId="51" xfId="0" applyFont="1" applyFill="1" applyBorder="1" applyAlignment="1">
      <alignment horizontal="center" vertical="center" wrapText="1" shrinkToFit="1"/>
    </xf>
    <xf numFmtId="0" fontId="7" fillId="2" borderId="51" xfId="0" applyFont="1" applyFill="1" applyBorder="1" applyAlignment="1">
      <alignment horizontal="center" vertical="center" wrapText="1" shrinkToFit="1"/>
    </xf>
    <xf numFmtId="0" fontId="7" fillId="10" borderId="51" xfId="0" applyFont="1" applyFill="1" applyBorder="1" applyAlignment="1">
      <alignment horizontal="center" vertical="center" shrinkToFit="1"/>
    </xf>
    <xf numFmtId="178" fontId="7" fillId="10" borderId="51" xfId="0" applyNumberFormat="1" applyFont="1" applyFill="1" applyBorder="1" applyAlignment="1">
      <alignment horizontal="center" vertical="center" shrinkToFit="1"/>
    </xf>
    <xf numFmtId="0" fontId="7" fillId="2" borderId="134" xfId="0" applyFont="1" applyFill="1" applyBorder="1" applyAlignment="1">
      <alignment horizontal="center" vertical="center" wrapText="1" shrinkToFit="1"/>
    </xf>
    <xf numFmtId="0" fontId="7" fillId="5" borderId="51" xfId="0" applyFont="1" applyFill="1" applyBorder="1" applyAlignment="1">
      <alignment horizontal="center" vertical="center" shrinkToFit="1"/>
    </xf>
    <xf numFmtId="0" fontId="7" fillId="5" borderId="58" xfId="0" applyFont="1" applyFill="1" applyBorder="1" applyAlignment="1">
      <alignment horizontal="center" vertical="center" wrapText="1" shrinkToFit="1"/>
    </xf>
    <xf numFmtId="0" fontId="7" fillId="5" borderId="132" xfId="0" applyFont="1" applyFill="1" applyBorder="1" applyAlignment="1">
      <alignment horizontal="center" vertical="center" wrapText="1" shrinkToFit="1"/>
    </xf>
    <xf numFmtId="0" fontId="27" fillId="5" borderId="53" xfId="0" applyFont="1" applyFill="1" applyBorder="1" applyAlignment="1">
      <alignment horizontal="center" vertical="center" shrinkToFit="1"/>
    </xf>
    <xf numFmtId="0" fontId="27" fillId="0" borderId="53" xfId="0" applyFont="1" applyBorder="1" applyAlignment="1">
      <alignment horizontal="center" vertical="center" shrinkToFit="1"/>
    </xf>
    <xf numFmtId="0" fontId="27" fillId="5" borderId="133" xfId="0" applyFont="1" applyFill="1" applyBorder="1" applyAlignment="1">
      <alignment horizontal="center" vertical="center" wrapText="1" shrinkToFit="1"/>
    </xf>
    <xf numFmtId="0" fontId="27" fillId="0" borderId="0" xfId="0" applyFont="1"/>
    <xf numFmtId="0" fontId="17" fillId="0" borderId="53" xfId="0" applyFont="1" applyBorder="1" applyAlignment="1">
      <alignment horizontal="center" vertical="center" shrinkToFit="1"/>
    </xf>
    <xf numFmtId="178" fontId="17" fillId="0" borderId="53" xfId="0" applyNumberFormat="1" applyFont="1" applyBorder="1" applyAlignment="1">
      <alignment horizontal="center" vertical="center" shrinkToFit="1"/>
    </xf>
    <xf numFmtId="0" fontId="17" fillId="0" borderId="53" xfId="0" applyFont="1" applyFill="1" applyBorder="1" applyAlignment="1">
      <alignment horizontal="center" vertical="center" wrapText="1" shrinkToFit="1"/>
    </xf>
    <xf numFmtId="0" fontId="17" fillId="0" borderId="53" xfId="0" applyFont="1" applyBorder="1" applyAlignment="1">
      <alignment vertical="center" wrapText="1" shrinkToFit="1"/>
    </xf>
    <xf numFmtId="0" fontId="1" fillId="0" borderId="0" xfId="0" applyFont="1" applyBorder="1" applyAlignment="1">
      <alignment horizontal="center" vertical="center" shrinkToFit="1"/>
    </xf>
    <xf numFmtId="0" fontId="7" fillId="13" borderId="50" xfId="0" applyFont="1" applyFill="1" applyBorder="1" applyAlignment="1">
      <alignment horizontal="center" vertical="center" shrinkToFit="1"/>
    </xf>
    <xf numFmtId="0" fontId="7" fillId="13" borderId="132" xfId="0" applyFont="1" applyFill="1" applyBorder="1" applyAlignment="1">
      <alignment horizontal="center" vertical="center" shrinkToFit="1"/>
    </xf>
    <xf numFmtId="179" fontId="17" fillId="13" borderId="52" xfId="0" applyNumberFormat="1" applyFont="1" applyFill="1" applyBorder="1" applyAlignment="1">
      <alignment horizontal="center" vertical="center" shrinkToFit="1"/>
    </xf>
    <xf numFmtId="179" fontId="17" fillId="13" borderId="133" xfId="0" applyNumberFormat="1" applyFont="1" applyFill="1" applyBorder="1" applyAlignment="1">
      <alignment horizontal="center" vertical="center" shrinkToFit="1"/>
    </xf>
    <xf numFmtId="0" fontId="7" fillId="7" borderId="51"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4" borderId="31" xfId="0" applyFont="1" applyFill="1" applyBorder="1" applyAlignment="1">
      <alignment horizontal="center" vertical="center" wrapText="1" shrinkToFit="1"/>
    </xf>
    <xf numFmtId="0" fontId="7" fillId="4" borderId="126" xfId="0" applyFont="1" applyFill="1" applyBorder="1" applyAlignment="1">
      <alignment horizontal="center" vertical="center" wrapText="1" shrinkToFit="1"/>
    </xf>
    <xf numFmtId="0" fontId="7" fillId="4" borderId="127" xfId="0" applyFont="1" applyFill="1" applyBorder="1" applyAlignment="1">
      <alignment horizontal="center" vertical="center" wrapText="1" shrinkToFit="1"/>
    </xf>
    <xf numFmtId="0" fontId="7" fillId="13" borderId="51" xfId="0" applyFont="1" applyFill="1" applyBorder="1" applyAlignment="1">
      <alignment horizontal="center" vertical="center" wrapText="1" shrinkToFit="1"/>
    </xf>
    <xf numFmtId="0" fontId="7" fillId="4" borderId="58" xfId="0" applyFont="1" applyFill="1" applyBorder="1" applyAlignment="1">
      <alignment horizontal="center" vertical="center" wrapText="1" shrinkToFit="1"/>
    </xf>
    <xf numFmtId="0" fontId="17" fillId="0" borderId="64" xfId="0" applyFont="1" applyBorder="1" applyAlignment="1">
      <alignment horizontal="center" vertical="center" shrinkToFit="1"/>
    </xf>
    <xf numFmtId="0" fontId="27" fillId="5" borderId="53" xfId="0" applyFont="1" applyFill="1" applyBorder="1" applyAlignment="1">
      <alignment horizontal="center" vertical="center" wrapText="1" shrinkToFit="1"/>
    </xf>
    <xf numFmtId="0" fontId="0" fillId="7" borderId="0" xfId="0" applyFill="1" applyBorder="1"/>
    <xf numFmtId="0" fontId="1" fillId="0" borderId="0" xfId="0" applyFont="1" applyBorder="1" applyAlignment="1">
      <alignment horizontal="center" vertical="center" shrinkToFit="1"/>
    </xf>
    <xf numFmtId="0" fontId="7" fillId="12" borderId="51" xfId="0" applyFont="1" applyFill="1" applyBorder="1" applyAlignment="1">
      <alignment horizontal="center" vertical="center" wrapText="1" shrinkToFit="1"/>
    </xf>
    <xf numFmtId="0" fontId="7" fillId="2" borderId="59" xfId="0" applyFont="1" applyFill="1" applyBorder="1" applyAlignment="1">
      <alignment horizontal="center" vertical="center" wrapText="1" shrinkToFit="1"/>
    </xf>
    <xf numFmtId="0" fontId="10" fillId="9" borderId="0" xfId="0" applyFont="1" applyFill="1" applyBorder="1" applyAlignment="1" applyProtection="1">
      <alignment horizontal="center" vertical="center"/>
    </xf>
    <xf numFmtId="0" fontId="0" fillId="14" borderId="10" xfId="0" applyFill="1" applyBorder="1"/>
    <xf numFmtId="0" fontId="0" fillId="14" borderId="11" xfId="0" applyFill="1" applyBorder="1"/>
    <xf numFmtId="0" fontId="0" fillId="0" borderId="13" xfId="0" applyBorder="1"/>
    <xf numFmtId="0" fontId="1" fillId="0" borderId="0" xfId="0" applyFont="1" applyBorder="1" applyAlignment="1">
      <alignment horizontal="center" vertical="center" shrinkToFit="1"/>
    </xf>
    <xf numFmtId="0" fontId="31" fillId="9" borderId="0" xfId="0" applyFont="1" applyFill="1"/>
    <xf numFmtId="0" fontId="0" fillId="2" borderId="77" xfId="0" applyFill="1" applyBorder="1"/>
    <xf numFmtId="0" fontId="0" fillId="2" borderId="12" xfId="0" applyFill="1" applyBorder="1"/>
    <xf numFmtId="0" fontId="34" fillId="9" borderId="0" xfId="0" applyFont="1" applyFill="1"/>
    <xf numFmtId="0" fontId="34" fillId="9" borderId="0" xfId="0" applyFont="1" applyFill="1" applyBorder="1"/>
    <xf numFmtId="0" fontId="0" fillId="7" borderId="95" xfId="0" applyFill="1" applyBorder="1"/>
    <xf numFmtId="0" fontId="0" fillId="7" borderId="36" xfId="0" applyFill="1" applyBorder="1"/>
    <xf numFmtId="0" fontId="0" fillId="7" borderId="3" xfId="0" applyFill="1" applyBorder="1"/>
    <xf numFmtId="0" fontId="0" fillId="7" borderId="4" xfId="0" applyFill="1" applyBorder="1"/>
    <xf numFmtId="0" fontId="0" fillId="7" borderId="5" xfId="0" applyFill="1" applyBorder="1"/>
    <xf numFmtId="0" fontId="31" fillId="9" borderId="2" xfId="0" applyFont="1" applyFill="1" applyBorder="1"/>
    <xf numFmtId="0" fontId="30" fillId="16" borderId="63" xfId="0" applyFont="1" applyFill="1" applyBorder="1"/>
    <xf numFmtId="0" fontId="30" fillId="16" borderId="0" xfId="0" applyFont="1" applyFill="1" applyBorder="1"/>
    <xf numFmtId="0" fontId="30" fillId="16" borderId="3" xfId="0" applyFont="1" applyFill="1" applyBorder="1"/>
    <xf numFmtId="0" fontId="30" fillId="16" borderId="28" xfId="0" applyFont="1" applyFill="1" applyBorder="1"/>
    <xf numFmtId="0" fontId="30" fillId="16" borderId="4" xfId="0" applyFont="1" applyFill="1" applyBorder="1"/>
    <xf numFmtId="0" fontId="30" fillId="16" borderId="5" xfId="0" applyFont="1" applyFill="1" applyBorder="1"/>
    <xf numFmtId="0" fontId="0" fillId="2" borderId="144" xfId="0" applyFill="1" applyBorder="1" applyAlignment="1">
      <alignment horizontal="center"/>
    </xf>
    <xf numFmtId="0" fontId="0" fillId="0" borderId="146" xfId="0" applyFill="1" applyBorder="1" applyAlignment="1">
      <alignment shrinkToFit="1"/>
    </xf>
    <xf numFmtId="0" fontId="0" fillId="0" borderId="107" xfId="0" applyFill="1" applyBorder="1" applyAlignment="1">
      <alignment shrinkToFit="1"/>
    </xf>
    <xf numFmtId="0" fontId="0" fillId="3" borderId="19" xfId="0" applyFill="1" applyBorder="1" applyAlignment="1">
      <alignment shrinkToFit="1"/>
    </xf>
    <xf numFmtId="0" fontId="7" fillId="0" borderId="138" xfId="0" applyFont="1" applyBorder="1" applyAlignment="1">
      <alignment horizontal="center" vertical="center" wrapText="1" shrinkToFit="1"/>
    </xf>
    <xf numFmtId="0" fontId="7" fillId="0" borderId="136" xfId="0" applyFont="1" applyBorder="1" applyAlignment="1">
      <alignment horizontal="center" vertical="center" wrapText="1" shrinkToFit="1"/>
    </xf>
    <xf numFmtId="0" fontId="20" fillId="9" borderId="5" xfId="0" applyFont="1" applyFill="1" applyBorder="1" applyAlignment="1" applyProtection="1">
      <alignment horizontal="center" vertical="center" shrinkToFit="1"/>
      <protection locked="0"/>
    </xf>
    <xf numFmtId="0" fontId="0" fillId="17" borderId="0" xfId="0" applyFill="1"/>
    <xf numFmtId="0" fontId="0" fillId="5" borderId="12" xfId="0" applyFill="1" applyBorder="1"/>
    <xf numFmtId="49" fontId="20" fillId="0" borderId="100" xfId="0" applyNumberFormat="1" applyFont="1" applyBorder="1" applyAlignment="1" applyProtection="1">
      <alignment horizontal="center" vertical="center"/>
      <protection locked="0"/>
    </xf>
    <xf numFmtId="49" fontId="20" fillId="9" borderId="4" xfId="0" applyNumberFormat="1" applyFont="1" applyFill="1" applyBorder="1" applyAlignment="1" applyProtection="1">
      <alignment horizontal="center" vertical="center"/>
    </xf>
    <xf numFmtId="49" fontId="0" fillId="9" borderId="4" xfId="0" applyNumberFormat="1" applyFill="1" applyBorder="1" applyAlignment="1" applyProtection="1">
      <alignment horizontal="center" vertical="center"/>
    </xf>
    <xf numFmtId="0" fontId="21" fillId="0" borderId="44" xfId="0" applyFont="1" applyBorder="1" applyAlignment="1" applyProtection="1">
      <alignment horizontal="center" vertical="center" shrinkToFit="1"/>
      <protection locked="0"/>
    </xf>
    <xf numFmtId="0" fontId="21" fillId="0" borderId="38" xfId="0" applyFont="1" applyBorder="1" applyAlignment="1" applyProtection="1">
      <alignment horizontal="center" vertical="center" shrinkToFit="1"/>
      <protection locked="0"/>
    </xf>
    <xf numFmtId="0" fontId="21" fillId="0" borderId="45" xfId="0" applyFont="1" applyBorder="1" applyAlignment="1" applyProtection="1">
      <alignment horizontal="center" vertical="center" shrinkToFit="1"/>
      <protection locked="0"/>
    </xf>
    <xf numFmtId="0" fontId="0" fillId="5" borderId="0" xfId="0" applyFill="1"/>
    <xf numFmtId="0" fontId="0" fillId="18" borderId="0" xfId="0" applyFill="1" applyBorder="1"/>
    <xf numFmtId="0" fontId="0" fillId="18" borderId="0" xfId="0" applyFill="1"/>
    <xf numFmtId="0" fontId="0" fillId="17" borderId="0" xfId="0" applyFill="1" applyBorder="1"/>
    <xf numFmtId="0" fontId="0" fillId="18" borderId="0" xfId="0" applyFill="1" applyBorder="1" applyAlignment="1">
      <alignment horizontal="center"/>
    </xf>
    <xf numFmtId="0" fontId="0" fillId="5" borderId="0" xfId="0" applyFill="1" applyBorder="1" applyAlignment="1">
      <alignment horizontal="center"/>
    </xf>
    <xf numFmtId="0" fontId="0" fillId="5" borderId="0" xfId="0" applyFill="1" applyBorder="1"/>
    <xf numFmtId="0" fontId="0" fillId="18" borderId="3" xfId="0" applyFill="1" applyBorder="1"/>
    <xf numFmtId="0" fontId="0" fillId="4" borderId="0" xfId="0" applyFill="1"/>
    <xf numFmtId="0" fontId="0" fillId="19" borderId="0" xfId="0" applyFill="1"/>
    <xf numFmtId="0" fontId="0" fillId="0" borderId="0" xfId="0" applyFill="1" applyAlignment="1">
      <alignment horizontal="center"/>
    </xf>
    <xf numFmtId="0" fontId="0" fillId="0" borderId="0" xfId="0" applyFill="1"/>
    <xf numFmtId="0" fontId="7" fillId="9" borderId="0" xfId="0" applyFont="1" applyFill="1" applyBorder="1" applyAlignment="1" applyProtection="1">
      <alignment horizontal="center" vertical="center"/>
    </xf>
    <xf numFmtId="0" fontId="0" fillId="15" borderId="7" xfId="0" applyFill="1" applyBorder="1"/>
    <xf numFmtId="0" fontId="0" fillId="5" borderId="8" xfId="0" applyFill="1" applyBorder="1"/>
    <xf numFmtId="0" fontId="0" fillId="2" borderId="76" xfId="0" applyFill="1" applyBorder="1" applyAlignment="1">
      <alignment horizontal="center"/>
    </xf>
    <xf numFmtId="0" fontId="0" fillId="0" borderId="7" xfId="0" applyFill="1" applyBorder="1" applyAlignment="1">
      <alignment horizontal="center" vertical="center"/>
    </xf>
    <xf numFmtId="0" fontId="0" fillId="17" borderId="7" xfId="0" applyFill="1" applyBorder="1"/>
    <xf numFmtId="0" fontId="0" fillId="17" borderId="8" xfId="0" applyFill="1" applyBorder="1"/>
    <xf numFmtId="0" fontId="0" fillId="10" borderId="0" xfId="0" applyFill="1" applyBorder="1" applyAlignment="1">
      <alignment horizontal="right"/>
    </xf>
    <xf numFmtId="0" fontId="0" fillId="0" borderId="3" xfId="0" applyFill="1" applyBorder="1"/>
    <xf numFmtId="0" fontId="0" fillId="0" borderId="5" xfId="0" applyFill="1" applyBorder="1"/>
    <xf numFmtId="0" fontId="0" fillId="0" borderId="62" xfId="0" applyBorder="1"/>
    <xf numFmtId="0" fontId="0" fillId="0" borderId="28" xfId="0" applyBorder="1"/>
    <xf numFmtId="0" fontId="0" fillId="20" borderId="148" xfId="0" applyFill="1" applyBorder="1"/>
    <xf numFmtId="0" fontId="0" fillId="0" borderId="1" xfId="0" applyFill="1" applyBorder="1"/>
    <xf numFmtId="0" fontId="0" fillId="0" borderId="2" xfId="0" applyFill="1" applyBorder="1"/>
    <xf numFmtId="0" fontId="0" fillId="3" borderId="21" xfId="0" applyFill="1" applyBorder="1"/>
    <xf numFmtId="0" fontId="0" fillId="3" borderId="98" xfId="0" applyFill="1" applyBorder="1"/>
    <xf numFmtId="0" fontId="0" fillId="3" borderId="23" xfId="0" applyFill="1" applyBorder="1"/>
    <xf numFmtId="0" fontId="0" fillId="9" borderId="0" xfId="0" applyFont="1" applyFill="1" applyAlignment="1"/>
    <xf numFmtId="0" fontId="39" fillId="9" borderId="0" xfId="0" applyFont="1" applyFill="1" applyBorder="1" applyAlignment="1">
      <alignment horizontal="left"/>
    </xf>
    <xf numFmtId="0" fontId="0" fillId="10" borderId="153" xfId="0" applyFill="1" applyBorder="1" applyAlignment="1"/>
    <xf numFmtId="0" fontId="0" fillId="5" borderId="153" xfId="0" applyFill="1" applyBorder="1" applyAlignment="1"/>
    <xf numFmtId="0" fontId="0" fillId="4" borderId="153" xfId="0" applyFill="1" applyBorder="1" applyAlignment="1"/>
    <xf numFmtId="0" fontId="0" fillId="14" borderId="158" xfId="0" applyFill="1" applyBorder="1"/>
    <xf numFmtId="0" fontId="0" fillId="14" borderId="8" xfId="0" applyFill="1" applyBorder="1"/>
    <xf numFmtId="0" fontId="0" fillId="4" borderId="148" xfId="0" applyFill="1" applyBorder="1" applyAlignment="1">
      <alignment shrinkToFit="1"/>
    </xf>
    <xf numFmtId="0" fontId="0" fillId="21" borderId="0" xfId="0" applyFill="1" applyBorder="1"/>
    <xf numFmtId="0" fontId="1" fillId="0" borderId="0" xfId="0" applyFont="1" applyBorder="1" applyAlignment="1">
      <alignment horizontal="center" vertical="center" shrinkToFit="1"/>
    </xf>
    <xf numFmtId="0" fontId="7" fillId="0" borderId="0" xfId="0" applyFont="1" applyBorder="1" applyAlignment="1">
      <alignment horizontal="center" vertical="center" wrapText="1" shrinkToFit="1"/>
    </xf>
    <xf numFmtId="0" fontId="7" fillId="4" borderId="125" xfId="0" applyFont="1" applyFill="1" applyBorder="1" applyAlignment="1">
      <alignment horizontal="center" vertical="center" wrapText="1" shrinkToFit="1"/>
    </xf>
    <xf numFmtId="0" fontId="0" fillId="17" borderId="0" xfId="0" applyFill="1" applyBorder="1" applyAlignment="1">
      <alignment wrapText="1"/>
    </xf>
    <xf numFmtId="0" fontId="0" fillId="4" borderId="148" xfId="0" applyFill="1" applyBorder="1"/>
    <xf numFmtId="0" fontId="0" fillId="23" borderId="7" xfId="0" applyFill="1" applyBorder="1"/>
    <xf numFmtId="0" fontId="0" fillId="23" borderId="8" xfId="0" applyFill="1" applyBorder="1"/>
    <xf numFmtId="0" fontId="0" fillId="6" borderId="6" xfId="0" applyFill="1" applyBorder="1"/>
    <xf numFmtId="0" fontId="0" fillId="11" borderId="7" xfId="0" applyFill="1" applyBorder="1"/>
    <xf numFmtId="0" fontId="0" fillId="11" borderId="8" xfId="0" applyFill="1" applyBorder="1"/>
    <xf numFmtId="0" fontId="0" fillId="15" borderId="6" xfId="0" applyFill="1" applyBorder="1"/>
    <xf numFmtId="0" fontId="0" fillId="22" borderId="160" xfId="0" applyFill="1" applyBorder="1"/>
    <xf numFmtId="0" fontId="0" fillId="9" borderId="7" xfId="0" applyFill="1" applyBorder="1"/>
    <xf numFmtId="0" fontId="0" fillId="24" borderId="7" xfId="0" applyFill="1" applyBorder="1"/>
    <xf numFmtId="0" fontId="0" fillId="24" borderId="8" xfId="0" applyFill="1" applyBorder="1"/>
    <xf numFmtId="0" fontId="0" fillId="11" borderId="0" xfId="0" applyFill="1"/>
    <xf numFmtId="0" fontId="0" fillId="6" borderId="6" xfId="0" applyFill="1" applyBorder="1" applyAlignment="1">
      <alignment horizontal="left"/>
    </xf>
    <xf numFmtId="0" fontId="0" fillId="6" borderId="7" xfId="0" applyFill="1" applyBorder="1" applyAlignment="1">
      <alignment horizontal="left"/>
    </xf>
    <xf numFmtId="0" fontId="0" fillId="6" borderId="160" xfId="0" applyFill="1" applyBorder="1" applyAlignment="1">
      <alignment horizontal="left"/>
    </xf>
    <xf numFmtId="0" fontId="0" fillId="15" borderId="7" xfId="0" applyFill="1" applyBorder="1" applyAlignment="1">
      <alignment horizontal="left"/>
    </xf>
    <xf numFmtId="0" fontId="0" fillId="0" borderId="0" xfId="0" applyFont="1" applyBorder="1" applyAlignment="1">
      <alignment horizontal="center" vertical="center" shrinkToFit="1"/>
    </xf>
    <xf numFmtId="0" fontId="31" fillId="15" borderId="7" xfId="0" applyFont="1" applyFill="1" applyBorder="1" applyAlignment="1">
      <alignment horizontal="left"/>
    </xf>
    <xf numFmtId="0" fontId="44" fillId="0" borderId="6" xfId="0" applyFont="1" applyBorder="1"/>
    <xf numFmtId="0" fontId="44" fillId="0" borderId="12" xfId="0" applyFont="1" applyBorder="1"/>
    <xf numFmtId="0" fontId="0" fillId="4" borderId="7" xfId="0" applyFill="1" applyBorder="1"/>
    <xf numFmtId="0" fontId="34" fillId="9" borderId="0" xfId="0" applyFont="1" applyFill="1" applyBorder="1" applyAlignment="1">
      <alignment wrapText="1"/>
    </xf>
    <xf numFmtId="0" fontId="0" fillId="4" borderId="161" xfId="0" applyFill="1" applyBorder="1"/>
    <xf numFmtId="0" fontId="0" fillId="4" borderId="160" xfId="0" applyFill="1" applyBorder="1"/>
    <xf numFmtId="0" fontId="0" fillId="5" borderId="0" xfId="0" applyFill="1" applyBorder="1" applyAlignment="1">
      <alignment horizontal="right"/>
    </xf>
    <xf numFmtId="0" fontId="0" fillId="18" borderId="0" xfId="0" applyFill="1" applyAlignment="1">
      <alignment shrinkToFit="1"/>
    </xf>
    <xf numFmtId="0" fontId="44" fillId="0" borderId="7" xfId="0" applyFont="1" applyBorder="1" applyAlignment="1">
      <alignment shrinkToFit="1"/>
    </xf>
    <xf numFmtId="0" fontId="44" fillId="0" borderId="8" xfId="0" applyFont="1" applyBorder="1" applyAlignment="1">
      <alignment shrinkToFit="1"/>
    </xf>
    <xf numFmtId="0" fontId="0" fillId="18" borderId="0" xfId="0" applyFill="1" applyBorder="1" applyAlignment="1">
      <alignment horizontal="center" vertical="center"/>
    </xf>
    <xf numFmtId="0" fontId="20" fillId="9" borderId="49" xfId="0" applyFont="1" applyFill="1" applyBorder="1" applyAlignment="1" applyProtection="1">
      <alignment horizontal="center" vertical="center" shrinkToFit="1"/>
      <protection locked="0"/>
    </xf>
    <xf numFmtId="0" fontId="20" fillId="9" borderId="48" xfId="0" applyFont="1" applyFill="1" applyBorder="1" applyAlignment="1" applyProtection="1">
      <alignment horizontal="center" vertical="center" shrinkToFit="1"/>
      <protection locked="0"/>
    </xf>
    <xf numFmtId="0" fontId="0" fillId="5" borderId="0" xfId="0" applyFill="1" applyAlignment="1">
      <alignment shrinkToFit="1"/>
    </xf>
    <xf numFmtId="0" fontId="0" fillId="0" borderId="7" xfId="0" applyFont="1" applyBorder="1"/>
    <xf numFmtId="0" fontId="0" fillId="14" borderId="9" xfId="0" applyFill="1" applyBorder="1"/>
    <xf numFmtId="0" fontId="0" fillId="4" borderId="6" xfId="0" applyFill="1" applyBorder="1" applyAlignment="1">
      <alignment shrinkToFit="1"/>
    </xf>
    <xf numFmtId="0" fontId="0" fillId="0" borderId="4" xfId="0" applyFill="1" applyBorder="1"/>
    <xf numFmtId="0" fontId="0" fillId="11" borderId="0" xfId="0" applyFont="1" applyFill="1" applyBorder="1"/>
    <xf numFmtId="0" fontId="0" fillId="11" borderId="4" xfId="0" applyFont="1" applyFill="1" applyBorder="1"/>
    <xf numFmtId="0" fontId="0" fillId="11" borderId="1" xfId="0" applyFill="1" applyBorder="1"/>
    <xf numFmtId="0" fontId="0" fillId="11" borderId="0" xfId="0" applyFill="1" applyBorder="1"/>
    <xf numFmtId="0" fontId="0" fillId="0" borderId="10" xfId="0" applyFill="1" applyBorder="1"/>
    <xf numFmtId="0" fontId="0" fillId="0" borderId="11" xfId="0" applyFill="1" applyBorder="1"/>
    <xf numFmtId="0" fontId="0" fillId="3" borderId="24" xfId="0" applyFill="1" applyBorder="1"/>
    <xf numFmtId="0" fontId="0" fillId="3" borderId="26" xfId="0" applyFill="1" applyBorder="1"/>
    <xf numFmtId="0" fontId="0" fillId="14" borderId="23" xfId="0" applyFill="1" applyBorder="1"/>
    <xf numFmtId="0" fontId="0" fillId="7" borderId="47" xfId="0" applyFill="1" applyBorder="1"/>
    <xf numFmtId="0" fontId="0" fillId="7" borderId="77" xfId="0" applyFill="1" applyBorder="1"/>
    <xf numFmtId="0" fontId="0" fillId="7" borderId="13" xfId="0" applyFill="1" applyBorder="1"/>
    <xf numFmtId="0" fontId="0" fillId="7" borderId="1" xfId="0" applyFill="1" applyBorder="1"/>
    <xf numFmtId="0" fontId="0" fillId="4" borderId="77" xfId="0" applyFill="1" applyBorder="1"/>
    <xf numFmtId="0" fontId="0" fillId="7" borderId="2" xfId="0" applyFill="1" applyBorder="1"/>
    <xf numFmtId="0" fontId="0" fillId="7" borderId="77" xfId="0" applyFont="1" applyFill="1" applyBorder="1"/>
    <xf numFmtId="0" fontId="0" fillId="7" borderId="0" xfId="0" applyFont="1" applyFill="1" applyBorder="1"/>
    <xf numFmtId="0" fontId="0" fillId="3" borderId="19" xfId="0" applyFill="1" applyBorder="1"/>
    <xf numFmtId="0" fontId="0" fillId="3" borderId="115" xfId="0" applyFill="1" applyBorder="1"/>
    <xf numFmtId="0" fontId="0" fillId="4" borderId="19" xfId="0" applyFill="1" applyBorder="1"/>
    <xf numFmtId="0" fontId="0" fillId="4" borderId="163" xfId="0" applyFill="1" applyBorder="1"/>
    <xf numFmtId="0" fontId="0" fillId="5" borderId="25" xfId="0" applyFill="1" applyBorder="1" applyAlignment="1">
      <alignment horizontal="center" vertical="center" shrinkToFit="1"/>
    </xf>
    <xf numFmtId="0" fontId="0" fillId="14" borderId="115" xfId="0" applyFill="1" applyBorder="1"/>
    <xf numFmtId="0" fontId="0" fillId="7" borderId="37" xfId="0" applyFill="1" applyBorder="1"/>
    <xf numFmtId="0" fontId="0" fillId="14" borderId="163" xfId="0" applyFill="1" applyBorder="1"/>
    <xf numFmtId="0" fontId="31" fillId="6" borderId="0" xfId="0" applyFont="1" applyFill="1" applyBorder="1"/>
    <xf numFmtId="0" fontId="31" fillId="15" borderId="0" xfId="0" applyFont="1" applyFill="1" applyBorder="1"/>
    <xf numFmtId="0" fontId="31" fillId="25" borderId="3" xfId="0" applyFont="1" applyFill="1" applyBorder="1"/>
    <xf numFmtId="0" fontId="31" fillId="4" borderId="0" xfId="0" applyFont="1" applyFill="1" applyBorder="1"/>
    <xf numFmtId="0" fontId="31" fillId="4" borderId="3" xfId="0" applyFont="1" applyFill="1" applyBorder="1"/>
    <xf numFmtId="0" fontId="31" fillId="4" borderId="63" xfId="0" applyFont="1" applyFill="1" applyBorder="1"/>
    <xf numFmtId="0" fontId="31" fillId="6" borderId="63" xfId="0" applyFont="1" applyFill="1" applyBorder="1"/>
    <xf numFmtId="0" fontId="31" fillId="4" borderId="28" xfId="0" applyFont="1" applyFill="1" applyBorder="1"/>
    <xf numFmtId="0" fontId="31" fillId="4" borderId="4" xfId="0" applyFont="1" applyFill="1" applyBorder="1"/>
    <xf numFmtId="0" fontId="31" fillId="4" borderId="5" xfId="0" applyFont="1" applyFill="1" applyBorder="1"/>
    <xf numFmtId="0" fontId="1" fillId="0" borderId="0" xfId="0" applyFont="1" applyBorder="1" applyAlignment="1">
      <alignment horizontal="center" vertical="center" shrinkToFit="1"/>
    </xf>
    <xf numFmtId="0" fontId="39" fillId="0" borderId="6" xfId="0" applyFont="1" applyFill="1" applyBorder="1"/>
    <xf numFmtId="0" fontId="39" fillId="0" borderId="7" xfId="0" applyFont="1" applyFill="1" applyBorder="1"/>
    <xf numFmtId="0" fontId="7" fillId="4" borderId="55" xfId="0" applyFont="1" applyFill="1" applyBorder="1" applyAlignment="1">
      <alignment horizontal="center" vertical="center" wrapText="1" shrinkToFit="1"/>
    </xf>
    <xf numFmtId="0" fontId="0" fillId="9" borderId="123" xfId="0" applyFill="1" applyBorder="1" applyAlignment="1" applyProtection="1">
      <alignment horizontal="center" vertical="center" shrinkToFit="1"/>
      <protection locked="0"/>
    </xf>
    <xf numFmtId="0" fontId="0" fillId="9" borderId="124" xfId="0" applyFill="1" applyBorder="1" applyAlignment="1" applyProtection="1">
      <alignment horizontal="center" vertical="center" shrinkToFit="1"/>
      <protection locked="0"/>
    </xf>
    <xf numFmtId="0" fontId="11" fillId="9" borderId="0" xfId="0" applyFont="1" applyFill="1" applyBorder="1" applyAlignment="1" applyProtection="1">
      <alignment horizontal="center" vertical="center" shrinkToFit="1"/>
    </xf>
    <xf numFmtId="0" fontId="10" fillId="9" borderId="22" xfId="0" applyFont="1" applyFill="1" applyBorder="1" applyAlignment="1" applyProtection="1">
      <alignment horizontal="center" vertical="center"/>
    </xf>
    <xf numFmtId="0" fontId="0" fillId="9" borderId="4" xfId="0" applyFill="1" applyBorder="1"/>
    <xf numFmtId="0" fontId="0" fillId="9" borderId="5" xfId="0" applyFill="1" applyBorder="1"/>
    <xf numFmtId="0" fontId="20" fillId="4" borderId="48" xfId="0" applyFont="1" applyFill="1" applyBorder="1" applyAlignment="1" applyProtection="1">
      <alignment horizontal="center" vertical="center" shrinkToFit="1"/>
      <protection locked="0"/>
    </xf>
    <xf numFmtId="0" fontId="10" fillId="9" borderId="29" xfId="0" applyFont="1" applyFill="1" applyBorder="1" applyAlignment="1" applyProtection="1">
      <alignment horizontal="center" vertical="center"/>
    </xf>
    <xf numFmtId="49" fontId="20" fillId="0" borderId="4" xfId="0" applyNumberFormat="1" applyFont="1" applyBorder="1" applyAlignment="1" applyProtection="1">
      <alignment horizontal="center" vertical="center"/>
      <protection locked="0"/>
    </xf>
    <xf numFmtId="0" fontId="20" fillId="4" borderId="49" xfId="0" applyFont="1" applyFill="1" applyBorder="1" applyAlignment="1" applyProtection="1">
      <alignment horizontal="center" vertical="center" shrinkToFit="1"/>
      <protection locked="0"/>
    </xf>
    <xf numFmtId="0" fontId="15" fillId="9" borderId="0" xfId="0" applyFont="1" applyFill="1" applyBorder="1" applyAlignment="1" applyProtection="1">
      <alignment horizontal="right" vertical="center"/>
    </xf>
    <xf numFmtId="0" fontId="10" fillId="9" borderId="43" xfId="0" applyFont="1" applyFill="1" applyBorder="1" applyAlignment="1" applyProtection="1">
      <alignment horizontal="center" vertical="center"/>
    </xf>
    <xf numFmtId="0" fontId="10" fillId="9" borderId="19" xfId="0" applyFont="1" applyFill="1" applyBorder="1" applyAlignment="1" applyProtection="1">
      <alignment horizontal="center" vertical="center"/>
    </xf>
    <xf numFmtId="0" fontId="9" fillId="9" borderId="20" xfId="0" applyFont="1" applyFill="1" applyBorder="1" applyAlignment="1" applyProtection="1">
      <alignment horizontal="center" vertical="center"/>
    </xf>
    <xf numFmtId="49" fontId="20" fillId="0" borderId="95" xfId="0" applyNumberFormat="1" applyFont="1" applyBorder="1" applyAlignment="1" applyProtection="1">
      <alignment horizontal="center" vertical="center"/>
      <protection locked="0"/>
    </xf>
    <xf numFmtId="0" fontId="12" fillId="9" borderId="2" xfId="0" applyFont="1" applyFill="1" applyBorder="1" applyAlignment="1" applyProtection="1">
      <alignment horizontal="center" vertical="center" shrinkToFit="1"/>
    </xf>
    <xf numFmtId="0" fontId="12" fillId="9" borderId="80" xfId="0" applyFont="1" applyFill="1" applyBorder="1" applyAlignment="1" applyProtection="1">
      <alignment horizontal="center" vertical="center" shrinkToFit="1"/>
    </xf>
    <xf numFmtId="0" fontId="20" fillId="9" borderId="3" xfId="0" applyFont="1" applyFill="1" applyBorder="1" applyAlignment="1" applyProtection="1">
      <alignment horizontal="center" vertical="top" shrinkToFit="1"/>
    </xf>
    <xf numFmtId="0" fontId="0" fillId="0" borderId="36" xfId="0" applyBorder="1" applyAlignment="1" applyProtection="1">
      <alignment horizontal="center" vertical="center" shrinkToFit="1"/>
      <protection locked="0"/>
    </xf>
    <xf numFmtId="0" fontId="20" fillId="4" borderId="3" xfId="0" applyFont="1" applyFill="1" applyBorder="1" applyAlignment="1" applyProtection="1">
      <alignment horizontal="center" vertical="center" shrinkToFit="1"/>
      <protection locked="0"/>
    </xf>
    <xf numFmtId="0" fontId="20" fillId="0" borderId="164" xfId="0" applyFont="1" applyBorder="1" applyAlignment="1" applyProtection="1">
      <alignment horizontal="center" vertical="center" shrinkToFit="1"/>
      <protection locked="0"/>
    </xf>
    <xf numFmtId="49" fontId="20" fillId="9" borderId="4" xfId="0" applyNumberFormat="1" applyFont="1" applyFill="1" applyBorder="1" applyAlignment="1" applyProtection="1">
      <alignment vertical="center"/>
    </xf>
    <xf numFmtId="0" fontId="20" fillId="0" borderId="37" xfId="0" applyFont="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20" fillId="9" borderId="39" xfId="0" applyFont="1" applyFill="1" applyBorder="1" applyAlignment="1" applyProtection="1">
      <alignment horizontal="center" vertical="center" shrinkToFit="1"/>
      <protection locked="0"/>
    </xf>
    <xf numFmtId="0" fontId="20" fillId="4" borderId="39" xfId="0" applyFont="1" applyFill="1" applyBorder="1" applyAlignment="1" applyProtection="1">
      <alignment horizontal="center" vertical="center" shrinkToFit="1"/>
      <protection locked="0"/>
    </xf>
    <xf numFmtId="0" fontId="0" fillId="9" borderId="168" xfId="0" applyFill="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3" fillId="0" borderId="53" xfId="0" applyFont="1" applyBorder="1" applyAlignment="1">
      <alignment horizontal="center" vertical="center" wrapText="1" shrinkToFit="1"/>
    </xf>
    <xf numFmtId="0" fontId="0" fillId="9" borderId="4" xfId="0" applyFont="1" applyFill="1" applyBorder="1" applyAlignment="1" applyProtection="1">
      <alignment horizontal="right" vertical="center" wrapText="1"/>
      <protection locked="0"/>
    </xf>
    <xf numFmtId="0" fontId="0" fillId="9" borderId="5" xfId="0" applyFont="1" applyFill="1" applyBorder="1" applyAlignment="1" applyProtection="1">
      <alignment vertical="center" wrapText="1"/>
    </xf>
    <xf numFmtId="0" fontId="20" fillId="4" borderId="169" xfId="0" applyFont="1" applyFill="1" applyBorder="1" applyAlignment="1" applyProtection="1">
      <alignment horizontal="center" vertical="center" shrinkToFit="1"/>
      <protection locked="0"/>
    </xf>
    <xf numFmtId="0" fontId="20" fillId="4" borderId="170" xfId="0" applyFont="1" applyFill="1" applyBorder="1" applyAlignment="1" applyProtection="1">
      <alignment horizontal="center" vertical="center" shrinkToFit="1"/>
      <protection locked="0"/>
    </xf>
    <xf numFmtId="0" fontId="20" fillId="4" borderId="149" xfId="0" applyFont="1" applyFill="1" applyBorder="1" applyAlignment="1" applyProtection="1">
      <alignment horizontal="center" vertical="center" shrinkToFit="1"/>
      <protection locked="0"/>
    </xf>
    <xf numFmtId="0" fontId="7" fillId="4" borderId="83" xfId="0" applyFont="1" applyFill="1" applyBorder="1" applyAlignment="1">
      <alignment horizontal="center" vertical="center" wrapText="1" shrinkToFit="1"/>
    </xf>
    <xf numFmtId="0" fontId="7" fillId="4" borderId="50" xfId="0" applyFont="1" applyFill="1" applyBorder="1" applyAlignment="1">
      <alignment horizontal="center" vertical="center" wrapText="1" shrinkToFit="1"/>
    </xf>
    <xf numFmtId="0" fontId="3" fillId="0" borderId="138" xfId="0" applyFont="1" applyBorder="1" applyAlignment="1">
      <alignment horizontal="center" vertical="center" wrapText="1" shrinkToFit="1"/>
    </xf>
    <xf numFmtId="0" fontId="3" fillId="0" borderId="136" xfId="0" applyFont="1" applyBorder="1" applyAlignment="1">
      <alignment horizontal="center" vertical="center" wrapText="1" shrinkToFit="1"/>
    </xf>
    <xf numFmtId="0" fontId="17" fillId="0" borderId="138" xfId="0" applyFont="1" applyBorder="1" applyAlignment="1">
      <alignment horizontal="center" vertical="center" wrapText="1"/>
    </xf>
    <xf numFmtId="0" fontId="17" fillId="0" borderId="136" xfId="0" applyFont="1" applyBorder="1" applyAlignment="1">
      <alignment horizontal="center" vertical="center" wrapText="1"/>
    </xf>
    <xf numFmtId="0" fontId="17" fillId="0" borderId="139" xfId="0" applyFont="1" applyBorder="1" applyAlignment="1">
      <alignment horizontal="center" vertical="center" wrapText="1"/>
    </xf>
    <xf numFmtId="0" fontId="6" fillId="0" borderId="52" xfId="0" applyFont="1" applyFill="1" applyBorder="1" applyAlignment="1">
      <alignment horizontal="center" vertical="center" wrapText="1" shrinkToFit="1"/>
    </xf>
    <xf numFmtId="0" fontId="6" fillId="0" borderId="53" xfId="0" applyFont="1" applyFill="1" applyBorder="1" applyAlignment="1">
      <alignment horizontal="center" vertical="center" wrapText="1" shrinkToFit="1"/>
    </xf>
    <xf numFmtId="0" fontId="6" fillId="0" borderId="54" xfId="0" applyFont="1" applyFill="1" applyBorder="1" applyAlignment="1">
      <alignment horizontal="center" vertical="center" wrapText="1" shrinkToFit="1"/>
    </xf>
    <xf numFmtId="0" fontId="7" fillId="5" borderId="53" xfId="0" applyFont="1" applyFill="1" applyBorder="1" applyAlignment="1">
      <alignment horizontal="center" vertical="center" wrapText="1" shrinkToFit="1"/>
    </xf>
    <xf numFmtId="0" fontId="17" fillId="5" borderId="53" xfId="0" applyFont="1" applyFill="1" applyBorder="1" applyAlignment="1">
      <alignment horizontal="center" vertical="center" shrinkToFit="1"/>
    </xf>
    <xf numFmtId="0" fontId="17" fillId="5" borderId="64" xfId="0" applyFont="1" applyFill="1" applyBorder="1" applyAlignment="1">
      <alignment horizontal="center" vertical="center" shrinkToFit="1"/>
    </xf>
    <xf numFmtId="0" fontId="17" fillId="2" borderId="53" xfId="0" applyFont="1" applyFill="1" applyBorder="1" applyAlignment="1">
      <alignment horizontal="center" vertical="center" shrinkToFit="1"/>
    </xf>
    <xf numFmtId="0" fontId="6" fillId="2" borderId="65" xfId="0" applyFont="1" applyFill="1" applyBorder="1" applyAlignment="1">
      <alignment horizontal="center" vertical="center" wrapText="1" shrinkToFit="1"/>
    </xf>
    <xf numFmtId="0" fontId="17" fillId="2" borderId="135" xfId="0" applyFont="1" applyFill="1" applyBorder="1" applyAlignment="1">
      <alignment horizontal="center" vertical="center" shrinkToFit="1"/>
    </xf>
    <xf numFmtId="0" fontId="17" fillId="10" borderId="53" xfId="0" applyFont="1" applyFill="1" applyBorder="1" applyAlignment="1">
      <alignment horizontal="center" vertical="center" shrinkToFit="1"/>
    </xf>
    <xf numFmtId="178" fontId="17" fillId="10" borderId="53" xfId="0" applyNumberFormat="1" applyFont="1" applyFill="1" applyBorder="1" applyAlignment="1">
      <alignment horizontal="center" vertical="center" shrinkToFit="1"/>
    </xf>
    <xf numFmtId="0" fontId="17" fillId="10" borderId="53" xfId="0" applyFont="1" applyFill="1" applyBorder="1" applyAlignment="1">
      <alignment horizontal="center" vertical="center" wrapText="1" shrinkToFit="1"/>
    </xf>
    <xf numFmtId="0" fontId="17" fillId="12" borderId="53" xfId="0" applyFont="1" applyFill="1" applyBorder="1" applyAlignment="1">
      <alignment horizontal="center" vertical="center" shrinkToFit="1"/>
    </xf>
    <xf numFmtId="178" fontId="17" fillId="12" borderId="53" xfId="0" applyNumberFormat="1" applyFont="1" applyFill="1" applyBorder="1" applyAlignment="1">
      <alignment horizontal="center" vertical="center" shrinkToFit="1"/>
    </xf>
    <xf numFmtId="0" fontId="0" fillId="5" borderId="53" xfId="0" applyFont="1" applyFill="1" applyBorder="1" applyAlignment="1">
      <alignment horizontal="center" vertical="center" wrapText="1" shrinkToFit="1"/>
    </xf>
    <xf numFmtId="0" fontId="17" fillId="5" borderId="53" xfId="0" applyNumberFormat="1" applyFont="1" applyFill="1" applyBorder="1" applyAlignment="1">
      <alignment horizontal="center" vertical="center" shrinkToFit="1"/>
    </xf>
    <xf numFmtId="177" fontId="17" fillId="5" borderId="53" xfId="0" applyNumberFormat="1" applyFont="1" applyFill="1" applyBorder="1" applyAlignment="1">
      <alignment horizontal="center" vertical="center" shrinkToFit="1"/>
    </xf>
    <xf numFmtId="0" fontId="3" fillId="0" borderId="138" xfId="0" applyFont="1" applyBorder="1" applyAlignment="1">
      <alignment vertical="center" wrapText="1"/>
    </xf>
    <xf numFmtId="0" fontId="3" fillId="0" borderId="136" xfId="0" applyFont="1" applyBorder="1" applyAlignment="1">
      <alignment vertical="center" wrapText="1"/>
    </xf>
    <xf numFmtId="0" fontId="3" fillId="0" borderId="139" xfId="0" applyFont="1" applyBorder="1" applyAlignment="1">
      <alignment vertical="center" wrapText="1"/>
    </xf>
    <xf numFmtId="0" fontId="6" fillId="0" borderId="171" xfId="0" applyFont="1" applyBorder="1" applyAlignment="1">
      <alignment horizontal="center" vertical="center" wrapText="1"/>
    </xf>
    <xf numFmtId="0" fontId="0" fillId="0" borderId="77" xfId="0" applyFill="1" applyBorder="1"/>
    <xf numFmtId="0" fontId="0" fillId="0" borderId="13" xfId="0" applyFill="1" applyBorder="1"/>
    <xf numFmtId="0" fontId="0" fillId="0" borderId="77" xfId="0" applyBorder="1"/>
    <xf numFmtId="176" fontId="47" fillId="0" borderId="12" xfId="0" applyNumberFormat="1" applyFont="1" applyBorder="1" applyAlignment="1">
      <alignment horizontal="left"/>
    </xf>
    <xf numFmtId="0" fontId="20" fillId="9" borderId="28" xfId="0" applyFont="1" applyFill="1" applyBorder="1" applyAlignment="1" applyProtection="1">
      <alignment vertical="center" shrinkToFit="1"/>
      <protection locked="0"/>
    </xf>
    <xf numFmtId="0" fontId="22" fillId="9" borderId="4" xfId="0" applyFont="1" applyFill="1" applyBorder="1" applyAlignment="1" applyProtection="1">
      <alignment vertical="center" shrinkToFit="1"/>
    </xf>
    <xf numFmtId="0" fontId="0" fillId="0" borderId="172" xfId="0" applyBorder="1"/>
    <xf numFmtId="0" fontId="0" fillId="2" borderId="76" xfId="0" applyFill="1" applyBorder="1" applyAlignment="1">
      <alignment horizontal="right"/>
    </xf>
    <xf numFmtId="0" fontId="0" fillId="0" borderId="145" xfId="0" applyBorder="1" applyAlignment="1">
      <alignment shrinkToFit="1"/>
    </xf>
    <xf numFmtId="0" fontId="0" fillId="0" borderId="146" xfId="0" applyBorder="1" applyAlignment="1">
      <alignment shrinkToFit="1"/>
    </xf>
    <xf numFmtId="49" fontId="20" fillId="5" borderId="34" xfId="0" applyNumberFormat="1" applyFont="1" applyFill="1" applyBorder="1" applyAlignment="1" applyProtection="1">
      <alignment horizontal="center" vertical="center"/>
      <protection locked="0"/>
    </xf>
    <xf numFmtId="0" fontId="10" fillId="9" borderId="42" xfId="0" applyFont="1" applyFill="1" applyBorder="1" applyAlignment="1" applyProtection="1">
      <alignment horizontal="center" vertical="center"/>
    </xf>
    <xf numFmtId="0" fontId="54" fillId="9" borderId="0" xfId="0" applyFont="1" applyFill="1" applyBorder="1" applyAlignment="1">
      <alignment horizontal="left" vertical="top" wrapText="1"/>
    </xf>
    <xf numFmtId="0" fontId="54" fillId="9" borderId="0" xfId="0" applyFont="1" applyFill="1" applyBorder="1" applyAlignment="1">
      <alignment horizontal="left" vertical="top"/>
    </xf>
    <xf numFmtId="0" fontId="0" fillId="3" borderId="12" xfId="0" applyFill="1" applyBorder="1"/>
    <xf numFmtId="49" fontId="20" fillId="0" borderId="95" xfId="0" applyNumberFormat="1" applyFont="1" applyBorder="1" applyAlignment="1" applyProtection="1">
      <alignment horizontal="center" vertical="center"/>
      <protection locked="0"/>
    </xf>
    <xf numFmtId="0" fontId="0" fillId="0" borderId="63" xfId="0" applyBorder="1"/>
    <xf numFmtId="0" fontId="0" fillId="0" borderId="7" xfId="0" applyFill="1" applyBorder="1" applyAlignment="1">
      <alignment wrapText="1"/>
    </xf>
    <xf numFmtId="0" fontId="0" fillId="0" borderId="0" xfId="0" applyFill="1" applyBorder="1" applyAlignment="1"/>
    <xf numFmtId="0" fontId="0" fillId="5" borderId="0" xfId="0" applyFill="1" applyAlignment="1">
      <alignment horizontal="right"/>
    </xf>
    <xf numFmtId="0" fontId="47" fillId="0" borderId="12" xfId="0" applyFont="1" applyFill="1" applyBorder="1"/>
    <xf numFmtId="0" fontId="0" fillId="10" borderId="62" xfId="0" applyFill="1" applyBorder="1"/>
    <xf numFmtId="0" fontId="0" fillId="10" borderId="63" xfId="0" applyFill="1" applyBorder="1"/>
    <xf numFmtId="0" fontId="0" fillId="5" borderId="28" xfId="0" applyFill="1" applyBorder="1"/>
    <xf numFmtId="0" fontId="0" fillId="22" borderId="62" xfId="0" quotePrefix="1" applyFill="1" applyBorder="1"/>
    <xf numFmtId="0" fontId="0" fillId="22" borderId="90" xfId="0" quotePrefix="1" applyFill="1" applyBorder="1"/>
    <xf numFmtId="0" fontId="0" fillId="0" borderId="63" xfId="0" quotePrefix="1" applyBorder="1"/>
    <xf numFmtId="0" fontId="0" fillId="6" borderId="63" xfId="0" quotePrefix="1" applyFill="1" applyBorder="1"/>
    <xf numFmtId="0" fontId="0" fillId="5" borderId="28" xfId="0" quotePrefix="1" applyFill="1" applyBorder="1"/>
    <xf numFmtId="0" fontId="0" fillId="5" borderId="28" xfId="0" applyFill="1" applyBorder="1" applyAlignment="1">
      <alignment horizontal="left"/>
    </xf>
    <xf numFmtId="0" fontId="39" fillId="0" borderId="8" xfId="0" applyFont="1" applyFill="1" applyBorder="1"/>
    <xf numFmtId="0" fontId="0" fillId="4" borderId="6" xfId="0" applyFill="1" applyBorder="1"/>
    <xf numFmtId="0" fontId="0" fillId="14" borderId="12" xfId="0" applyFill="1" applyBorder="1"/>
    <xf numFmtId="0" fontId="0" fillId="5" borderId="7" xfId="0" applyFill="1" applyBorder="1"/>
    <xf numFmtId="0" fontId="0" fillId="27" borderId="8" xfId="0" applyFill="1" applyBorder="1"/>
    <xf numFmtId="0" fontId="0" fillId="0" borderId="3" xfId="0" applyFill="1" applyBorder="1" applyAlignment="1">
      <alignment horizontal="center" vertical="center"/>
    </xf>
    <xf numFmtId="0" fontId="0" fillId="0" borderId="0" xfId="0" applyFill="1" applyBorder="1" applyAlignment="1">
      <alignment shrinkToFit="1"/>
    </xf>
    <xf numFmtId="0" fontId="20" fillId="0" borderId="37" xfId="0" applyFont="1" applyBorder="1" applyAlignment="1" applyProtection="1">
      <alignment horizontal="center" vertical="center" shrinkToFit="1"/>
      <protection locked="0"/>
    </xf>
    <xf numFmtId="0" fontId="0" fillId="14" borderId="7" xfId="0" applyFill="1" applyBorder="1"/>
    <xf numFmtId="0" fontId="7" fillId="17" borderId="148" xfId="0" applyFont="1" applyFill="1" applyBorder="1" applyAlignment="1">
      <alignment horizontal="center" vertical="center" wrapText="1" shrinkToFit="1"/>
    </xf>
    <xf numFmtId="0" fontId="27" fillId="17" borderId="159" xfId="0" applyFont="1" applyFill="1" applyBorder="1" applyAlignment="1">
      <alignment horizontal="center" vertical="center" shrinkToFit="1"/>
    </xf>
    <xf numFmtId="0" fontId="0" fillId="9" borderId="0" xfId="0" applyFill="1" applyAlignment="1">
      <alignment horizontal="right"/>
    </xf>
    <xf numFmtId="0" fontId="0" fillId="0" borderId="7" xfId="0" applyFill="1" applyBorder="1" applyAlignment="1">
      <alignment horizontal="center"/>
    </xf>
    <xf numFmtId="0" fontId="0" fillId="0" borderId="0" xfId="0" applyFill="1" applyAlignment="1">
      <alignment horizontal="right"/>
    </xf>
    <xf numFmtId="49" fontId="20" fillId="5" borderId="25" xfId="0" applyNumberFormat="1" applyFont="1" applyFill="1" applyBorder="1" applyAlignment="1" applyProtection="1">
      <alignment horizontal="center" vertical="center"/>
      <protection locked="0"/>
    </xf>
    <xf numFmtId="0" fontId="0" fillId="5" borderId="0" xfId="0" quotePrefix="1" applyFill="1" applyBorder="1"/>
    <xf numFmtId="49" fontId="20" fillId="9" borderId="47" xfId="0" applyNumberFormat="1" applyFont="1" applyFill="1" applyBorder="1" applyAlignment="1" applyProtection="1">
      <alignment horizontal="center" vertical="center"/>
    </xf>
    <xf numFmtId="49" fontId="0" fillId="9" borderId="47" xfId="0" applyNumberFormat="1" applyFill="1" applyBorder="1" applyAlignment="1" applyProtection="1">
      <alignment horizontal="center" vertical="center"/>
    </xf>
    <xf numFmtId="49" fontId="20" fillId="5" borderId="47" xfId="0" applyNumberFormat="1" applyFont="1" applyFill="1" applyBorder="1" applyAlignment="1" applyProtection="1">
      <alignment horizontal="center" vertical="center"/>
      <protection locked="0"/>
    </xf>
    <xf numFmtId="0" fontId="0" fillId="5" borderId="6" xfId="0" applyFill="1" applyBorder="1"/>
    <xf numFmtId="0" fontId="34" fillId="11" borderId="0" xfId="0" applyFont="1" applyFill="1"/>
    <xf numFmtId="0" fontId="20" fillId="8" borderId="12" xfId="0" applyFont="1" applyFill="1" applyBorder="1" applyAlignment="1">
      <alignment wrapText="1"/>
    </xf>
    <xf numFmtId="0" fontId="10" fillId="9" borderId="23" xfId="0" applyFont="1" applyFill="1" applyBorder="1" applyAlignment="1" applyProtection="1">
      <alignment horizontal="center" shrinkToFit="1"/>
    </xf>
    <xf numFmtId="0" fontId="11" fillId="9" borderId="0" xfId="0" applyFont="1" applyFill="1" applyAlignment="1">
      <alignment vertical="center"/>
    </xf>
    <xf numFmtId="0" fontId="0" fillId="28" borderId="6" xfId="0" applyFill="1" applyBorder="1"/>
    <xf numFmtId="0" fontId="0" fillId="28" borderId="7" xfId="0" applyFill="1" applyBorder="1"/>
    <xf numFmtId="0" fontId="31" fillId="28" borderId="7" xfId="0" applyFont="1" applyFill="1" applyBorder="1"/>
    <xf numFmtId="0" fontId="31" fillId="28" borderId="7" xfId="0" applyFont="1" applyFill="1" applyBorder="1" applyProtection="1"/>
    <xf numFmtId="0" fontId="31" fillId="28" borderId="7" xfId="0" applyFont="1" applyFill="1" applyBorder="1" applyAlignment="1">
      <alignment vertical="center"/>
    </xf>
    <xf numFmtId="0" fontId="0" fillId="28" borderId="8" xfId="0" applyFill="1" applyBorder="1"/>
    <xf numFmtId="0" fontId="58" fillId="29" borderId="51" xfId="0" applyFont="1" applyFill="1" applyBorder="1" applyAlignment="1">
      <alignment horizontal="center" vertical="center" shrinkToFit="1"/>
    </xf>
    <xf numFmtId="0" fontId="62" fillId="29" borderId="53" xfId="0" applyFont="1" applyFill="1" applyBorder="1" applyAlignment="1">
      <alignment horizontal="center" vertical="center" shrinkToFit="1"/>
    </xf>
    <xf numFmtId="0" fontId="58" fillId="29" borderId="59" xfId="0" applyFont="1" applyFill="1" applyBorder="1" applyAlignment="1">
      <alignment horizontal="center" vertical="center" wrapText="1" shrinkToFit="1"/>
    </xf>
    <xf numFmtId="0" fontId="63" fillId="29" borderId="65" xfId="0" applyFont="1" applyFill="1" applyBorder="1" applyAlignment="1">
      <alignment horizontal="center" vertical="center" shrinkToFit="1"/>
    </xf>
    <xf numFmtId="0" fontId="63" fillId="29" borderId="137" xfId="0" applyFont="1" applyFill="1" applyBorder="1" applyAlignment="1">
      <alignment horizontal="center" vertical="center" shrinkToFit="1"/>
    </xf>
    <xf numFmtId="0" fontId="0" fillId="8" borderId="0" xfId="0" applyFill="1"/>
    <xf numFmtId="0" fontId="0" fillId="0" borderId="0" xfId="0" applyAlignment="1">
      <alignment shrinkToFit="1"/>
    </xf>
    <xf numFmtId="0" fontId="0" fillId="0" borderId="52" xfId="0"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0" fillId="0" borderId="52" xfId="0" applyBorder="1" applyAlignment="1">
      <alignment vertical="center"/>
    </xf>
    <xf numFmtId="0" fontId="0" fillId="8" borderId="162" xfId="0" applyFill="1" applyBorder="1" applyAlignment="1">
      <alignment vertical="center" wrapText="1"/>
    </xf>
    <xf numFmtId="0" fontId="0" fillId="8" borderId="143" xfId="0" applyFill="1" applyBorder="1" applyAlignment="1">
      <alignment vertical="center"/>
    </xf>
    <xf numFmtId="0" fontId="0" fillId="8" borderId="144" xfId="0" applyFill="1" applyBorder="1" applyAlignment="1">
      <alignment vertical="center"/>
    </xf>
    <xf numFmtId="0" fontId="0" fillId="8" borderId="162" xfId="0" applyFill="1" applyBorder="1" applyAlignment="1">
      <alignment vertical="center"/>
    </xf>
    <xf numFmtId="0" fontId="0" fillId="8" borderId="173" xfId="0" applyFill="1" applyBorder="1" applyAlignment="1">
      <alignment vertical="center"/>
    </xf>
    <xf numFmtId="0" fontId="0" fillId="8" borderId="175" xfId="0" applyFill="1" applyBorder="1" applyAlignment="1">
      <alignment shrinkToFit="1"/>
    </xf>
    <xf numFmtId="0" fontId="0" fillId="8" borderId="143" xfId="0" applyFill="1" applyBorder="1" applyAlignment="1">
      <alignment horizontal="center" vertical="center" shrinkToFit="1"/>
    </xf>
    <xf numFmtId="0" fontId="0" fillId="8" borderId="177" xfId="0" applyFill="1" applyBorder="1" applyAlignment="1">
      <alignment shrinkToFit="1"/>
    </xf>
    <xf numFmtId="0" fontId="0" fillId="0" borderId="133" xfId="0" applyBorder="1" applyAlignment="1">
      <alignment vertical="center"/>
    </xf>
    <xf numFmtId="0" fontId="0" fillId="0" borderId="65" xfId="0" applyBorder="1" applyAlignment="1">
      <alignment vertical="center"/>
    </xf>
    <xf numFmtId="0" fontId="0" fillId="8" borderId="0" xfId="0" applyFill="1" applyAlignment="1"/>
    <xf numFmtId="0" fontId="0" fillId="8" borderId="0" xfId="0" applyFill="1" applyAlignment="1">
      <alignment shrinkToFit="1"/>
    </xf>
    <xf numFmtId="0" fontId="0" fillId="9" borderId="0" xfId="0" applyFont="1" applyFill="1"/>
    <xf numFmtId="0" fontId="1" fillId="0" borderId="0" xfId="0" applyFont="1" applyBorder="1" applyAlignment="1">
      <alignment horizontal="center" vertical="center" shrinkToFit="1"/>
    </xf>
    <xf numFmtId="0" fontId="1" fillId="0" borderId="0" xfId="0" applyFont="1" applyBorder="1" applyAlignment="1">
      <alignment horizontal="center" vertical="center" shrinkToFit="1"/>
    </xf>
    <xf numFmtId="0" fontId="7" fillId="0" borderId="171" xfId="0" applyFont="1" applyBorder="1" applyAlignment="1">
      <alignment horizontal="center" vertical="center" wrapText="1" shrinkToFit="1"/>
    </xf>
    <xf numFmtId="0" fontId="7" fillId="0" borderId="178" xfId="0" applyFont="1" applyBorder="1" applyAlignment="1">
      <alignment horizontal="center" vertical="center" wrapText="1" shrinkToFit="1"/>
    </xf>
    <xf numFmtId="0" fontId="7" fillId="0" borderId="54" xfId="0" applyFont="1" applyBorder="1" applyAlignment="1">
      <alignment horizontal="center" vertical="center" wrapText="1" shrinkToFit="1"/>
    </xf>
    <xf numFmtId="0" fontId="1" fillId="0" borderId="0" xfId="0" applyFont="1" applyBorder="1" applyAlignment="1">
      <alignment horizontal="center" vertical="center" shrinkToFit="1"/>
    </xf>
    <xf numFmtId="0" fontId="7" fillId="10" borderId="55" xfId="0" applyFont="1" applyFill="1" applyBorder="1" applyAlignment="1">
      <alignment horizontal="center" vertical="center" wrapText="1" shrinkToFit="1"/>
    </xf>
    <xf numFmtId="0" fontId="6" fillId="10" borderId="54" xfId="0" applyFont="1" applyFill="1" applyBorder="1" applyAlignment="1">
      <alignment horizontal="center" vertical="center" wrapText="1" shrinkToFit="1"/>
    </xf>
    <xf numFmtId="0" fontId="7" fillId="10" borderId="50" xfId="0" applyFont="1" applyFill="1" applyBorder="1" applyAlignment="1">
      <alignment horizontal="center" vertical="center" wrapText="1" shrinkToFit="1"/>
    </xf>
    <xf numFmtId="0" fontId="6" fillId="10" borderId="52" xfId="0" applyFont="1" applyFill="1" applyBorder="1" applyAlignment="1">
      <alignment horizontal="center" vertical="center" wrapText="1" shrinkToFit="1"/>
    </xf>
    <xf numFmtId="0" fontId="66" fillId="9" borderId="0" xfId="0" applyFont="1" applyFill="1" applyAlignment="1" applyProtection="1"/>
    <xf numFmtId="0" fontId="0" fillId="8" borderId="143" xfId="0" applyFill="1" applyBorder="1" applyAlignment="1">
      <alignment vertical="center" wrapText="1"/>
    </xf>
    <xf numFmtId="0" fontId="34" fillId="9" borderId="0" xfId="0" applyFont="1" applyFill="1" applyBorder="1" applyAlignment="1">
      <alignment shrinkToFit="1"/>
    </xf>
    <xf numFmtId="0" fontId="7" fillId="9" borderId="78" xfId="0" applyFont="1" applyFill="1" applyBorder="1" applyAlignment="1" applyProtection="1">
      <alignment horizontal="center" vertical="center" wrapText="1"/>
      <protection locked="0"/>
    </xf>
    <xf numFmtId="0" fontId="7" fillId="9" borderId="56" xfId="0"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4" fillId="9" borderId="78" xfId="0" applyFont="1" applyFill="1" applyBorder="1" applyAlignment="1">
      <alignment horizontal="center" shrinkToFit="1"/>
    </xf>
    <xf numFmtId="0" fontId="4" fillId="9" borderId="56" xfId="0" applyFont="1" applyFill="1" applyBorder="1" applyAlignment="1">
      <alignment horizontal="center" shrinkToFit="1"/>
    </xf>
    <xf numFmtId="0" fontId="4" fillId="9" borderId="57" xfId="0" applyFont="1" applyFill="1" applyBorder="1" applyAlignment="1">
      <alignment horizontal="center" shrinkToFit="1"/>
    </xf>
    <xf numFmtId="176" fontId="20" fillId="4" borderId="113" xfId="0" applyNumberFormat="1" applyFont="1" applyFill="1" applyBorder="1" applyAlignment="1" applyProtection="1">
      <alignment horizontal="center" vertical="center" shrinkToFit="1"/>
      <protection locked="0"/>
    </xf>
    <xf numFmtId="176" fontId="20" fillId="4" borderId="95" xfId="0" applyNumberFormat="1" applyFont="1" applyFill="1" applyBorder="1" applyAlignment="1" applyProtection="1">
      <alignment horizontal="center" vertical="center" shrinkToFit="1"/>
      <protection locked="0"/>
    </xf>
    <xf numFmtId="176" fontId="20" fillId="4" borderId="110" xfId="0" applyNumberFormat="1" applyFont="1" applyFill="1" applyBorder="1" applyAlignment="1" applyProtection="1">
      <alignment horizontal="center" vertical="center" shrinkToFit="1"/>
      <protection locked="0"/>
    </xf>
    <xf numFmtId="0" fontId="25" fillId="0" borderId="140" xfId="0" applyFont="1" applyBorder="1" applyAlignment="1" applyProtection="1">
      <alignment horizontal="left" vertical="center" wrapText="1"/>
      <protection locked="0"/>
    </xf>
    <xf numFmtId="0" fontId="25" fillId="0" borderId="95" xfId="0" applyFont="1" applyBorder="1" applyAlignment="1" applyProtection="1">
      <alignment horizontal="left" vertical="center" wrapText="1"/>
      <protection locked="0"/>
    </xf>
    <xf numFmtId="0" fontId="25" fillId="0" borderId="36" xfId="0" applyFont="1" applyBorder="1" applyAlignment="1" applyProtection="1">
      <alignment horizontal="left" vertical="center" wrapText="1"/>
      <protection locked="0"/>
    </xf>
    <xf numFmtId="0" fontId="25" fillId="0" borderId="63"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10" fillId="9" borderId="21" xfId="0" applyFont="1" applyFill="1" applyBorder="1" applyAlignment="1" applyProtection="1">
      <alignment horizontal="left" vertical="center" wrapText="1" shrinkToFit="1"/>
    </xf>
    <xf numFmtId="0" fontId="10" fillId="9" borderId="23" xfId="0" applyFont="1" applyFill="1" applyBorder="1" applyAlignment="1" applyProtection="1">
      <alignment horizontal="left" vertical="center" shrinkToFit="1"/>
    </xf>
    <xf numFmtId="0" fontId="41" fillId="9" borderId="78" xfId="0" applyFont="1" applyFill="1" applyBorder="1" applyAlignment="1" applyProtection="1">
      <alignment horizontal="center" vertical="center"/>
    </xf>
    <xf numFmtId="0" fontId="41" fillId="9" borderId="56" xfId="0" applyFont="1" applyFill="1" applyBorder="1" applyAlignment="1" applyProtection="1">
      <alignment horizontal="center" vertical="center"/>
    </xf>
    <xf numFmtId="0" fontId="41" fillId="9" borderId="57" xfId="0" applyFont="1" applyFill="1" applyBorder="1" applyAlignment="1" applyProtection="1">
      <alignment horizontal="center" vertical="center"/>
    </xf>
    <xf numFmtId="0" fontId="0" fillId="0" borderId="106" xfId="0" applyFill="1" applyBorder="1" applyAlignment="1" applyProtection="1">
      <alignment horizontal="center" vertical="center" shrinkToFit="1"/>
      <protection locked="0"/>
    </xf>
    <xf numFmtId="0" fontId="0" fillId="0" borderId="77" xfId="0" applyFill="1" applyBorder="1" applyAlignment="1" applyProtection="1">
      <alignment horizontal="center" vertical="center" shrinkToFit="1"/>
      <protection locked="0"/>
    </xf>
    <xf numFmtId="0" fontId="0" fillId="0" borderId="13" xfId="0" applyFill="1" applyBorder="1" applyAlignment="1" applyProtection="1">
      <alignment horizontal="center" vertical="center" shrinkToFit="1"/>
      <protection locked="0"/>
    </xf>
    <xf numFmtId="0" fontId="50" fillId="0" borderId="42" xfId="0" applyFont="1" applyBorder="1" applyAlignment="1" applyProtection="1">
      <alignment horizontal="center" vertical="center" shrinkToFit="1"/>
      <protection locked="0"/>
    </xf>
    <xf numFmtId="0" fontId="50" fillId="0" borderId="25" xfId="0" applyFont="1" applyBorder="1" applyAlignment="1" applyProtection="1">
      <alignment horizontal="center" vertical="center" shrinkToFit="1"/>
      <protection locked="0"/>
    </xf>
    <xf numFmtId="0" fontId="50" fillId="0" borderId="15" xfId="0" applyFont="1" applyBorder="1" applyAlignment="1" applyProtection="1">
      <alignment horizontal="center" vertical="center" shrinkToFit="1"/>
      <protection locked="0"/>
    </xf>
    <xf numFmtId="181" fontId="10" fillId="9" borderId="27" xfId="0" applyNumberFormat="1" applyFont="1" applyFill="1" applyBorder="1" applyAlignment="1" applyProtection="1">
      <alignment horizontal="center" vertical="center" shrinkToFit="1"/>
    </xf>
    <xf numFmtId="182" fontId="20" fillId="9" borderId="27" xfId="0" applyNumberFormat="1" applyFont="1" applyFill="1" applyBorder="1" applyAlignment="1" applyProtection="1">
      <alignment horizontal="center" vertical="center"/>
    </xf>
    <xf numFmtId="182" fontId="20" fillId="9" borderId="16" xfId="0" applyNumberFormat="1" applyFont="1" applyFill="1" applyBorder="1" applyAlignment="1" applyProtection="1">
      <alignment horizontal="center" vertical="center"/>
    </xf>
    <xf numFmtId="0" fontId="32" fillId="9" borderId="25" xfId="0" applyFont="1" applyFill="1" applyBorder="1" applyAlignment="1" applyProtection="1">
      <alignment horizontal="center" vertical="center" shrinkToFit="1"/>
      <protection locked="0"/>
    </xf>
    <xf numFmtId="0" fontId="32" fillId="9" borderId="15" xfId="0"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center"/>
    </xf>
    <xf numFmtId="0" fontId="10" fillId="9" borderId="56" xfId="0" applyFont="1" applyFill="1" applyBorder="1" applyAlignment="1" applyProtection="1">
      <alignment horizontal="center"/>
    </xf>
    <xf numFmtId="0" fontId="10" fillId="9" borderId="57" xfId="0" applyFont="1" applyFill="1" applyBorder="1" applyAlignment="1" applyProtection="1">
      <alignment horizontal="center"/>
    </xf>
    <xf numFmtId="0" fontId="6" fillId="0" borderId="141" xfId="0" applyFont="1" applyBorder="1" applyAlignment="1" applyProtection="1">
      <alignment horizontal="center" vertical="center"/>
      <protection locked="0"/>
    </xf>
    <xf numFmtId="0" fontId="6" fillId="0" borderId="142"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32" fillId="9" borderId="27" xfId="0" applyFont="1" applyFill="1" applyBorder="1" applyAlignment="1" applyProtection="1">
      <alignment horizontal="center" vertical="center" shrinkToFit="1"/>
      <protection locked="0"/>
    </xf>
    <xf numFmtId="0" fontId="32" fillId="9" borderId="16" xfId="0" applyFont="1" applyFill="1" applyBorder="1" applyAlignment="1" applyProtection="1">
      <alignment horizontal="center" vertical="center" shrinkToFit="1"/>
      <protection locked="0"/>
    </xf>
    <xf numFmtId="0" fontId="15" fillId="9" borderId="0" xfId="0" applyFont="1" applyFill="1" applyBorder="1" applyAlignment="1" applyProtection="1">
      <alignment horizontal="right" vertical="center" shrinkToFit="1"/>
    </xf>
    <xf numFmtId="0" fontId="20" fillId="0" borderId="0" xfId="0" applyFont="1" applyBorder="1" applyAlignment="1" applyProtection="1">
      <alignment horizontal="center" vertical="center" shrinkToFit="1"/>
      <protection locked="0"/>
    </xf>
    <xf numFmtId="0" fontId="12" fillId="9" borderId="60" xfId="0" applyFont="1" applyFill="1" applyBorder="1" applyAlignment="1" applyProtection="1">
      <alignment horizontal="center" vertical="center"/>
    </xf>
    <xf numFmtId="0" fontId="12" fillId="9" borderId="61" xfId="0" applyFont="1" applyFill="1" applyBorder="1" applyAlignment="1" applyProtection="1">
      <alignment horizontal="center" vertical="center"/>
    </xf>
    <xf numFmtId="0" fontId="20" fillId="0" borderId="61"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10" fillId="9" borderId="21" xfId="0" applyFont="1" applyFill="1" applyBorder="1" applyAlignment="1" applyProtection="1">
      <alignment vertical="center" textRotation="255" wrapText="1"/>
    </xf>
    <xf numFmtId="0" fontId="10" fillId="9" borderId="98" xfId="0" applyFont="1" applyFill="1" applyBorder="1" applyAlignment="1" applyProtection="1">
      <alignment vertical="center" textRotation="255" wrapText="1"/>
    </xf>
    <xf numFmtId="0" fontId="10" fillId="9" borderId="23" xfId="0" applyFont="1" applyFill="1" applyBorder="1" applyAlignment="1" applyProtection="1">
      <alignment vertical="center" textRotation="255" wrapText="1"/>
    </xf>
    <xf numFmtId="176" fontId="20" fillId="0" borderId="100" xfId="0" applyNumberFormat="1" applyFont="1" applyBorder="1" applyAlignment="1" applyProtection="1">
      <alignment horizontal="center" vertical="center" shrinkToFit="1"/>
      <protection locked="0"/>
    </xf>
    <xf numFmtId="176" fontId="20" fillId="0" borderId="4" xfId="0" applyNumberFormat="1" applyFont="1" applyBorder="1" applyAlignment="1" applyProtection="1">
      <alignment horizontal="center" vertical="center" shrinkToFit="1"/>
      <protection locked="0"/>
    </xf>
    <xf numFmtId="0" fontId="10" fillId="9" borderId="21" xfId="0" applyFont="1" applyFill="1" applyBorder="1" applyAlignment="1" applyProtection="1">
      <alignment horizontal="center" vertical="center" textRotation="255"/>
    </xf>
    <xf numFmtId="0" fontId="10" fillId="9" borderId="98" xfId="0" applyFont="1" applyFill="1" applyBorder="1" applyAlignment="1" applyProtection="1">
      <alignment horizontal="center" vertical="center" textRotation="255"/>
    </xf>
    <xf numFmtId="0" fontId="10" fillId="9" borderId="115" xfId="0" applyFont="1" applyFill="1" applyBorder="1" applyAlignment="1" applyProtection="1">
      <alignment horizontal="center" vertical="center" textRotation="255"/>
    </xf>
    <xf numFmtId="0" fontId="20" fillId="0" borderId="56"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10" fillId="9" borderId="21" xfId="0" applyFont="1" applyFill="1" applyBorder="1" applyAlignment="1" applyProtection="1">
      <alignment horizontal="center" vertical="top" textRotation="255" wrapText="1"/>
    </xf>
    <xf numFmtId="0" fontId="10" fillId="9" borderId="98" xfId="0" applyFont="1" applyFill="1" applyBorder="1" applyAlignment="1" applyProtection="1">
      <alignment horizontal="center" vertical="top" textRotation="255" wrapText="1"/>
    </xf>
    <xf numFmtId="0" fontId="10" fillId="9" borderId="23" xfId="0" applyFont="1" applyFill="1" applyBorder="1" applyAlignment="1" applyProtection="1">
      <alignment horizontal="center" vertical="top" textRotation="255" wrapText="1"/>
    </xf>
    <xf numFmtId="0" fontId="39" fillId="8" borderId="150" xfId="0" applyFont="1" applyFill="1" applyBorder="1" applyAlignment="1">
      <alignment horizontal="left"/>
    </xf>
    <xf numFmtId="0" fontId="39" fillId="8" borderId="151" xfId="0" applyFont="1" applyFill="1" applyBorder="1" applyAlignment="1">
      <alignment horizontal="left"/>
    </xf>
    <xf numFmtId="0" fontId="39" fillId="8" borderId="152" xfId="0" applyFont="1" applyFill="1" applyBorder="1" applyAlignment="1">
      <alignment horizontal="left"/>
    </xf>
    <xf numFmtId="0" fontId="0" fillId="8" borderId="0" xfId="0" applyFont="1" applyFill="1" applyBorder="1" applyAlignment="1">
      <alignment horizontal="left"/>
    </xf>
    <xf numFmtId="0" fontId="0" fillId="8" borderId="154" xfId="0" applyFont="1" applyFill="1" applyBorder="1" applyAlignment="1">
      <alignment horizontal="left"/>
    </xf>
    <xf numFmtId="0" fontId="0" fillId="8" borderId="153" xfId="0" applyFill="1" applyBorder="1" applyAlignment="1">
      <alignment horizontal="center"/>
    </xf>
    <xf numFmtId="0" fontId="0" fillId="8" borderId="0" xfId="0" applyFill="1" applyBorder="1" applyAlignment="1">
      <alignment horizontal="center"/>
    </xf>
    <xf numFmtId="0" fontId="0" fillId="8" borderId="154" xfId="0" applyFill="1" applyBorder="1" applyAlignment="1">
      <alignment horizontal="center"/>
    </xf>
    <xf numFmtId="0" fontId="39" fillId="8" borderId="155" xfId="0" applyFont="1" applyFill="1" applyBorder="1" applyAlignment="1">
      <alignment horizontal="left"/>
    </xf>
    <xf numFmtId="0" fontId="39" fillId="8" borderId="156" xfId="0" applyFont="1" applyFill="1" applyBorder="1" applyAlignment="1">
      <alignment horizontal="left"/>
    </xf>
    <xf numFmtId="0" fontId="39" fillId="8" borderId="157" xfId="0" applyFont="1" applyFill="1" applyBorder="1" applyAlignment="1">
      <alignment horizontal="left"/>
    </xf>
    <xf numFmtId="0" fontId="10" fillId="9" borderId="23" xfId="0" applyFont="1" applyFill="1" applyBorder="1" applyAlignment="1" applyProtection="1">
      <alignment horizontal="center" vertical="center" textRotation="255"/>
    </xf>
    <xf numFmtId="0" fontId="37" fillId="0" borderId="113" xfId="0" applyFont="1" applyBorder="1" applyAlignment="1" applyProtection="1">
      <alignment horizontal="center" vertical="center" shrinkToFit="1"/>
      <protection locked="0"/>
    </xf>
    <xf numFmtId="0" fontId="37" fillId="0" borderId="110" xfId="0" applyFont="1" applyBorder="1" applyAlignment="1" applyProtection="1">
      <alignment horizontal="center" vertical="center" shrinkToFit="1"/>
      <protection locked="0"/>
    </xf>
    <xf numFmtId="0" fontId="37" fillId="0" borderId="100" xfId="0" applyFont="1" applyBorder="1" applyAlignment="1" applyProtection="1">
      <alignment horizontal="center" vertical="center" shrinkToFit="1"/>
      <protection locked="0"/>
    </xf>
    <xf numFmtId="0" fontId="37" fillId="0" borderId="89" xfId="0" applyFont="1" applyBorder="1" applyAlignment="1" applyProtection="1">
      <alignment horizontal="center" vertical="center" shrinkToFit="1"/>
      <protection locked="0"/>
    </xf>
    <xf numFmtId="0" fontId="37" fillId="0" borderId="95" xfId="0" applyFont="1" applyBorder="1" applyAlignment="1" applyProtection="1">
      <alignment horizontal="center" vertical="center" shrinkToFit="1"/>
      <protection locked="0"/>
    </xf>
    <xf numFmtId="0" fontId="37" fillId="0" borderId="36" xfId="0" applyFont="1" applyBorder="1" applyAlignment="1" applyProtection="1">
      <alignment horizontal="center" vertical="center" shrinkToFit="1"/>
      <protection locked="0"/>
    </xf>
    <xf numFmtId="0" fontId="37" fillId="0" borderId="4"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24" fillId="0" borderId="114" xfId="0" applyFont="1" applyBorder="1" applyAlignment="1" applyProtection="1">
      <alignment horizontal="center" shrinkToFit="1"/>
      <protection locked="0"/>
    </xf>
    <xf numFmtId="0" fontId="24" fillId="0" borderId="147" xfId="0" applyFont="1" applyBorder="1" applyAlignment="1" applyProtection="1">
      <alignment horizontal="center" shrinkToFit="1"/>
      <protection locked="0"/>
    </xf>
    <xf numFmtId="0" fontId="24" fillId="0" borderId="56" xfId="0" applyFont="1" applyBorder="1" applyAlignment="1" applyProtection="1">
      <alignment horizontal="center" shrinkToFit="1"/>
      <protection locked="0"/>
    </xf>
    <xf numFmtId="0" fontId="24" fillId="0" borderId="57" xfId="0" applyFont="1" applyBorder="1" applyAlignment="1" applyProtection="1">
      <alignment horizontal="center" shrinkToFit="1"/>
      <protection locked="0"/>
    </xf>
    <xf numFmtId="0" fontId="0" fillId="0" borderId="2"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12" fillId="9" borderId="82" xfId="0" applyFont="1" applyFill="1" applyBorder="1" applyAlignment="1" applyProtection="1">
      <alignment horizontal="left"/>
    </xf>
    <xf numFmtId="0" fontId="12" fillId="9" borderId="59" xfId="0" applyFont="1" applyFill="1" applyBorder="1" applyAlignment="1" applyProtection="1">
      <alignment horizontal="left"/>
    </xf>
    <xf numFmtId="0" fontId="12" fillId="9" borderId="18" xfId="0" applyFont="1" applyFill="1" applyBorder="1" applyAlignment="1" applyProtection="1">
      <alignment horizontal="left"/>
    </xf>
    <xf numFmtId="0" fontId="10" fillId="9" borderId="162" xfId="0" applyFont="1" applyFill="1" applyBorder="1" applyAlignment="1" applyProtection="1">
      <alignment horizontal="center" vertical="center" textRotation="255" wrapText="1"/>
    </xf>
    <xf numFmtId="0" fontId="10" fillId="9" borderId="98" xfId="0" applyFont="1" applyFill="1" applyBorder="1" applyAlignment="1" applyProtection="1">
      <alignment horizontal="center" vertical="center" textRotation="255" wrapText="1"/>
    </xf>
    <xf numFmtId="0" fontId="10" fillId="9" borderId="115" xfId="0" applyFont="1" applyFill="1" applyBorder="1" applyAlignment="1" applyProtection="1">
      <alignment horizontal="center" vertical="center" textRotation="255" wrapText="1"/>
    </xf>
    <xf numFmtId="0" fontId="20" fillId="0" borderId="0" xfId="0" applyFont="1" applyBorder="1" applyAlignment="1" applyProtection="1">
      <alignment horizontal="left" vertical="center" shrinkToFit="1"/>
      <protection locked="0"/>
    </xf>
    <xf numFmtId="0" fontId="7" fillId="0" borderId="140" xfId="0" applyFont="1" applyBorder="1" applyAlignment="1" applyProtection="1">
      <alignment horizontal="left" vertical="top" wrapText="1"/>
      <protection locked="0"/>
    </xf>
    <xf numFmtId="0" fontId="7" fillId="0" borderId="95" xfId="0" applyFont="1" applyBorder="1" applyAlignment="1" applyProtection="1">
      <alignment horizontal="left" vertical="top" wrapText="1"/>
      <protection locked="0"/>
    </xf>
    <xf numFmtId="0" fontId="7" fillId="0" borderId="36" xfId="0" applyFont="1" applyBorder="1" applyAlignment="1" applyProtection="1">
      <alignment horizontal="left" vertical="top" wrapText="1"/>
      <protection locked="0"/>
    </xf>
    <xf numFmtId="0" fontId="7" fillId="0" borderId="63"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8"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15" fillId="9" borderId="0" xfId="0" applyFont="1" applyFill="1" applyBorder="1" applyAlignment="1" applyProtection="1">
      <alignment horizontal="right" vertical="center"/>
    </xf>
    <xf numFmtId="0" fontId="20" fillId="0" borderId="0"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02" xfId="0" applyFont="1" applyBorder="1" applyAlignment="1" applyProtection="1">
      <alignment horizontal="left" vertical="center" shrinkToFit="1"/>
      <protection locked="0"/>
    </xf>
    <xf numFmtId="0" fontId="20" fillId="0" borderId="47" xfId="0" applyFont="1" applyBorder="1" applyAlignment="1" applyProtection="1">
      <alignment horizontal="left" vertical="center" shrinkToFit="1"/>
      <protection locked="0"/>
    </xf>
    <xf numFmtId="0" fontId="20" fillId="0" borderId="37" xfId="0" applyFont="1" applyBorder="1" applyAlignment="1" applyProtection="1">
      <alignment horizontal="left" vertical="center" shrinkToFit="1"/>
      <protection locked="0"/>
    </xf>
    <xf numFmtId="0" fontId="48" fillId="9" borderId="62" xfId="0" applyFont="1" applyFill="1" applyBorder="1" applyAlignment="1" applyProtection="1">
      <alignment horizontal="center" vertical="top" textRotation="255"/>
      <protection locked="0"/>
    </xf>
    <xf numFmtId="0" fontId="48" fillId="9" borderId="1" xfId="0" applyFont="1" applyFill="1" applyBorder="1" applyAlignment="1" applyProtection="1">
      <alignment horizontal="center" vertical="top" textRotation="255"/>
      <protection locked="0"/>
    </xf>
    <xf numFmtId="0" fontId="48" fillId="9" borderId="2" xfId="0" applyFont="1" applyFill="1" applyBorder="1" applyAlignment="1" applyProtection="1">
      <alignment horizontal="center" vertical="top" textRotation="255"/>
      <protection locked="0"/>
    </xf>
    <xf numFmtId="0" fontId="48" fillId="9" borderId="63" xfId="0" applyFont="1" applyFill="1" applyBorder="1" applyAlignment="1" applyProtection="1">
      <alignment horizontal="center" vertical="top" textRotation="255"/>
      <protection locked="0"/>
    </xf>
    <xf numFmtId="0" fontId="48" fillId="9" borderId="0" xfId="0" applyFont="1" applyFill="1" applyBorder="1" applyAlignment="1" applyProtection="1">
      <alignment horizontal="center" vertical="top" textRotation="255"/>
      <protection locked="0"/>
    </xf>
    <xf numFmtId="0" fontId="48" fillId="9" borderId="3" xfId="0" applyFont="1" applyFill="1" applyBorder="1" applyAlignment="1" applyProtection="1">
      <alignment horizontal="center" vertical="top" textRotation="255"/>
      <protection locked="0"/>
    </xf>
    <xf numFmtId="0" fontId="48" fillId="9" borderId="28" xfId="0" applyFont="1" applyFill="1" applyBorder="1" applyAlignment="1" applyProtection="1">
      <alignment horizontal="center" vertical="top" textRotation="255"/>
      <protection locked="0"/>
    </xf>
    <xf numFmtId="0" fontId="48" fillId="9" borderId="4" xfId="0" applyFont="1" applyFill="1" applyBorder="1" applyAlignment="1" applyProtection="1">
      <alignment horizontal="center" vertical="top" textRotation="255"/>
      <protection locked="0"/>
    </xf>
    <xf numFmtId="0" fontId="48" fillId="9" borderId="5" xfId="0" applyFont="1" applyFill="1" applyBorder="1" applyAlignment="1" applyProtection="1">
      <alignment horizontal="center" vertical="top" textRotation="255"/>
      <protection locked="0"/>
    </xf>
    <xf numFmtId="49" fontId="20" fillId="0" borderId="4" xfId="0" applyNumberFormat="1" applyFont="1" applyBorder="1" applyAlignment="1" applyProtection="1">
      <alignment horizontal="center" vertical="center"/>
      <protection locked="0"/>
    </xf>
    <xf numFmtId="0" fontId="41" fillId="5" borderId="95"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7" xfId="0" applyFont="1" applyFill="1" applyBorder="1" applyAlignment="1">
      <alignment horizontal="center" vertical="center" wrapText="1"/>
    </xf>
    <xf numFmtId="0" fontId="12" fillId="9" borderId="114" xfId="0" applyFont="1" applyFill="1" applyBorder="1" applyAlignment="1" applyProtection="1">
      <alignment horizontal="center" vertical="center"/>
    </xf>
    <xf numFmtId="0" fontId="12" fillId="9" borderId="56" xfId="0" applyFont="1" applyFill="1" applyBorder="1" applyAlignment="1" applyProtection="1">
      <alignment horizontal="center" vertical="center"/>
    </xf>
    <xf numFmtId="49" fontId="20" fillId="5" borderId="25" xfId="0" applyNumberFormat="1" applyFont="1" applyFill="1" applyBorder="1" applyAlignment="1" applyProtection="1">
      <alignment horizontal="center" vertical="center"/>
      <protection locked="0"/>
    </xf>
    <xf numFmtId="0" fontId="10" fillId="9" borderId="62"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9" borderId="2" xfId="0" applyFont="1" applyFill="1" applyBorder="1" applyAlignment="1" applyProtection="1">
      <alignment horizontal="center" vertical="center" wrapText="1"/>
    </xf>
    <xf numFmtId="0" fontId="10" fillId="9" borderId="63" xfId="0" applyFont="1" applyFill="1" applyBorder="1" applyAlignment="1" applyProtection="1">
      <alignment horizontal="center" vertical="center" wrapText="1"/>
    </xf>
    <xf numFmtId="0" fontId="10" fillId="9" borderId="0"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0" fontId="10" fillId="9" borderId="46" xfId="0" applyFont="1" applyFill="1" applyBorder="1" applyAlignment="1" applyProtection="1">
      <alignment horizontal="center" vertical="center" wrapText="1"/>
    </xf>
    <xf numFmtId="0" fontId="10" fillId="9" borderId="47" xfId="0" applyFont="1" applyFill="1" applyBorder="1" applyAlignment="1" applyProtection="1">
      <alignment horizontal="center" vertical="center" wrapText="1"/>
    </xf>
    <xf numFmtId="0" fontId="10" fillId="9" borderId="37" xfId="0" applyFont="1" applyFill="1" applyBorder="1" applyAlignment="1" applyProtection="1">
      <alignment horizontal="center" vertical="center" wrapText="1"/>
    </xf>
    <xf numFmtId="49" fontId="20" fillId="5" borderId="47" xfId="0" applyNumberFormat="1" applyFont="1" applyFill="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49" fontId="20" fillId="0" borderId="95" xfId="0" applyNumberFormat="1" applyFont="1" applyBorder="1" applyAlignment="1" applyProtection="1">
      <alignment horizontal="center" vertical="center"/>
      <protection locked="0"/>
    </xf>
    <xf numFmtId="0" fontId="10" fillId="9" borderId="78" xfId="0" applyFont="1" applyFill="1" applyBorder="1" applyAlignment="1" applyProtection="1">
      <alignment horizontal="center" vertical="center" shrinkToFit="1"/>
    </xf>
    <xf numFmtId="0" fontId="10" fillId="9" borderId="56" xfId="0" applyFont="1" applyFill="1" applyBorder="1" applyAlignment="1" applyProtection="1">
      <alignment horizontal="center" vertical="center" shrinkToFit="1"/>
    </xf>
    <xf numFmtId="0" fontId="10" fillId="9" borderId="57" xfId="0" applyFont="1" applyFill="1" applyBorder="1" applyAlignment="1" applyProtection="1">
      <alignment horizontal="center" vertical="center" shrinkToFit="1"/>
    </xf>
    <xf numFmtId="0" fontId="0" fillId="9" borderId="28" xfId="0" applyFont="1" applyFill="1" applyBorder="1" applyAlignment="1" applyProtection="1">
      <alignment horizontal="center" vertical="center" shrinkToFit="1"/>
      <protection locked="0"/>
    </xf>
    <xf numFmtId="0" fontId="0" fillId="9" borderId="4" xfId="0" applyFont="1" applyFill="1" applyBorder="1" applyAlignment="1" applyProtection="1">
      <alignment horizontal="center" vertical="center" shrinkToFit="1"/>
      <protection locked="0"/>
    </xf>
    <xf numFmtId="0" fontId="0" fillId="9" borderId="5" xfId="0" applyFont="1" applyFill="1" applyBorder="1" applyAlignment="1" applyProtection="1">
      <alignment horizontal="center" vertical="center" shrinkToFit="1"/>
      <protection locked="0"/>
    </xf>
    <xf numFmtId="0" fontId="20" fillId="0" borderId="68" xfId="0" applyFont="1" applyBorder="1" applyAlignment="1" applyProtection="1">
      <alignment horizontal="center" vertical="center" wrapText="1"/>
      <protection locked="0"/>
    </xf>
    <xf numFmtId="0" fontId="20" fillId="0" borderId="95"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20" fillId="0" borderId="47" xfId="0" applyFont="1" applyBorder="1" applyAlignment="1" applyProtection="1">
      <alignment horizontal="center" vertical="center" wrapText="1"/>
      <protection locked="0"/>
    </xf>
    <xf numFmtId="0" fontId="20" fillId="0" borderId="40"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110" xfId="0" applyFont="1" applyBorder="1" applyAlignment="1" applyProtection="1">
      <alignment horizontal="center" vertical="center" wrapText="1"/>
      <protection locked="0"/>
    </xf>
    <xf numFmtId="0" fontId="20" fillId="0" borderId="111" xfId="0" applyFont="1" applyBorder="1" applyAlignment="1" applyProtection="1">
      <alignment horizontal="center" vertical="center" wrapText="1"/>
      <protection locked="0"/>
    </xf>
    <xf numFmtId="0" fontId="20" fillId="0" borderId="89" xfId="0" applyFont="1" applyBorder="1" applyAlignment="1" applyProtection="1">
      <alignment horizontal="center" vertical="center" wrapText="1"/>
      <protection locked="0"/>
    </xf>
    <xf numFmtId="0" fontId="42" fillId="9" borderId="0" xfId="0" applyFont="1" applyFill="1" applyAlignment="1">
      <alignment horizontal="center"/>
    </xf>
    <xf numFmtId="0" fontId="67" fillId="9" borderId="0" xfId="0" applyFont="1" applyFill="1" applyBorder="1" applyAlignment="1" applyProtection="1">
      <alignment horizontal="center" vertical="center"/>
    </xf>
    <xf numFmtId="0" fontId="66" fillId="9" borderId="0" xfId="0" applyFont="1" applyFill="1" applyBorder="1" applyAlignment="1" applyProtection="1">
      <alignment horizontal="right"/>
    </xf>
    <xf numFmtId="0" fontId="66" fillId="9" borderId="3" xfId="0" applyFont="1" applyFill="1" applyBorder="1" applyAlignment="1" applyProtection="1">
      <alignment horizontal="right"/>
    </xf>
    <xf numFmtId="0" fontId="11" fillId="9" borderId="40" xfId="0" applyFont="1" applyFill="1" applyBorder="1" applyAlignment="1" applyProtection="1">
      <alignment horizontal="center" vertical="center"/>
    </xf>
    <xf numFmtId="0" fontId="11" fillId="9" borderId="5" xfId="0" applyFont="1" applyFill="1" applyBorder="1" applyAlignment="1" applyProtection="1">
      <alignment horizontal="center" vertical="center"/>
    </xf>
    <xf numFmtId="180" fontId="65" fillId="9" borderId="0" xfId="0" applyNumberFormat="1" applyFont="1" applyFill="1" applyAlignment="1" applyProtection="1">
      <alignment horizontal="right" shrinkToFit="1"/>
    </xf>
    <xf numFmtId="0" fontId="65" fillId="9" borderId="0" xfId="0" applyFont="1" applyFill="1" applyAlignment="1" applyProtection="1">
      <alignment horizontal="left" shrinkToFit="1"/>
    </xf>
    <xf numFmtId="0" fontId="65" fillId="9" borderId="3" xfId="0" applyFont="1" applyFill="1" applyBorder="1" applyAlignment="1" applyProtection="1">
      <alignment horizontal="left" shrinkToFit="1"/>
    </xf>
    <xf numFmtId="0" fontId="3" fillId="9" borderId="128" xfId="0" applyFont="1" applyFill="1" applyBorder="1" applyAlignment="1" applyProtection="1">
      <alignment horizontal="center" vertical="center" textRotation="255"/>
    </xf>
    <xf numFmtId="0" fontId="3" fillId="9" borderId="129" xfId="0" applyFont="1" applyFill="1" applyBorder="1" applyAlignment="1" applyProtection="1">
      <alignment horizontal="center" vertical="center" textRotation="255"/>
    </xf>
    <xf numFmtId="0" fontId="2" fillId="9" borderId="105" xfId="0" applyFont="1" applyFill="1" applyBorder="1" applyAlignment="1" applyProtection="1">
      <alignment horizontal="left" vertical="top"/>
    </xf>
    <xf numFmtId="0" fontId="2" fillId="9" borderId="2" xfId="0" applyFont="1" applyFill="1" applyBorder="1" applyAlignment="1" applyProtection="1">
      <alignment horizontal="left" vertical="top"/>
    </xf>
    <xf numFmtId="0" fontId="13" fillId="11" borderId="6" xfId="0" applyFont="1" applyFill="1" applyBorder="1" applyAlignment="1" applyProtection="1">
      <alignment horizontal="center" vertical="top"/>
    </xf>
    <xf numFmtId="0" fontId="13" fillId="11" borderId="8" xfId="0" applyFont="1" applyFill="1" applyBorder="1" applyAlignment="1" applyProtection="1">
      <alignment horizontal="center" vertical="top"/>
    </xf>
    <xf numFmtId="0" fontId="33" fillId="9" borderId="0" xfId="0" applyFont="1" applyFill="1" applyAlignment="1">
      <alignment horizontal="left"/>
    </xf>
    <xf numFmtId="0" fontId="34" fillId="9" borderId="0" xfId="0" applyFont="1" applyFill="1" applyBorder="1" applyAlignment="1">
      <alignment horizontal="left" wrapText="1"/>
    </xf>
    <xf numFmtId="0" fontId="34" fillId="9" borderId="4" xfId="0" applyFont="1" applyFill="1" applyBorder="1" applyAlignment="1">
      <alignment horizontal="left" wrapText="1"/>
    </xf>
    <xf numFmtId="0" fontId="49" fillId="0" borderId="28" xfId="0" applyFont="1" applyBorder="1" applyAlignment="1" applyProtection="1">
      <alignment horizontal="center" vertical="center" shrinkToFit="1"/>
      <protection locked="0"/>
    </xf>
    <xf numFmtId="0" fontId="49" fillId="0" borderId="4" xfId="0" applyFont="1" applyBorder="1" applyAlignment="1" applyProtection="1">
      <alignment horizontal="center" vertical="center" shrinkToFit="1"/>
      <protection locked="0"/>
    </xf>
    <xf numFmtId="0" fontId="49" fillId="0" borderId="5" xfId="0" applyFont="1" applyBorder="1" applyAlignment="1" applyProtection="1">
      <alignment horizontal="center" vertical="center" shrinkToFit="1"/>
      <protection locked="0"/>
    </xf>
    <xf numFmtId="176" fontId="20" fillId="0" borderId="56" xfId="0" applyNumberFormat="1" applyFont="1" applyBorder="1" applyAlignment="1" applyProtection="1">
      <alignment horizontal="center" vertical="center"/>
      <protection locked="0"/>
    </xf>
    <xf numFmtId="176" fontId="20" fillId="0" borderId="57" xfId="0" applyNumberFormat="1" applyFont="1" applyBorder="1" applyAlignment="1" applyProtection="1">
      <alignment horizontal="center" vertical="center"/>
      <protection locked="0"/>
    </xf>
    <xf numFmtId="0" fontId="15" fillId="9" borderId="62" xfId="0" applyFont="1" applyFill="1" applyBorder="1" applyAlignment="1" applyProtection="1">
      <alignment horizontal="center" vertical="center" wrapText="1"/>
    </xf>
    <xf numFmtId="0" fontId="15" fillId="9" borderId="1" xfId="0" applyFont="1" applyFill="1" applyBorder="1" applyAlignment="1" applyProtection="1">
      <alignment horizontal="center" vertical="center" wrapText="1"/>
    </xf>
    <xf numFmtId="0" fontId="15" fillId="9" borderId="28" xfId="0" applyFont="1" applyFill="1" applyBorder="1" applyAlignment="1" applyProtection="1">
      <alignment horizontal="center" vertical="center" wrapText="1"/>
    </xf>
    <xf numFmtId="0" fontId="15" fillId="9" borderId="4" xfId="0" applyFont="1" applyFill="1" applyBorder="1" applyAlignment="1" applyProtection="1">
      <alignment horizontal="center" vertical="center" wrapText="1"/>
    </xf>
    <xf numFmtId="0" fontId="20" fillId="0" borderId="93" xfId="0" applyFont="1" applyBorder="1" applyAlignment="1" applyProtection="1">
      <alignment horizontal="center" vertical="center" shrinkToFit="1"/>
      <protection locked="0"/>
    </xf>
    <xf numFmtId="0" fontId="20" fillId="0" borderId="94" xfId="0" applyFont="1" applyBorder="1" applyAlignment="1" applyProtection="1">
      <alignment horizontal="center" vertical="center" shrinkToFit="1"/>
      <protection locked="0"/>
    </xf>
    <xf numFmtId="0" fontId="20" fillId="0" borderId="96" xfId="0" applyFont="1" applyBorder="1" applyAlignment="1" applyProtection="1">
      <alignment horizontal="center" vertical="center" shrinkToFit="1"/>
      <protection locked="0"/>
    </xf>
    <xf numFmtId="0" fontId="20" fillId="0" borderId="97" xfId="0" applyFont="1" applyBorder="1" applyAlignment="1" applyProtection="1">
      <alignment horizontal="center" vertical="center" shrinkToFit="1"/>
      <protection locked="0"/>
    </xf>
    <xf numFmtId="0" fontId="9" fillId="9" borderId="113" xfId="0" applyFont="1" applyFill="1" applyBorder="1" applyAlignment="1" applyProtection="1">
      <alignment horizontal="left"/>
    </xf>
    <xf numFmtId="0" fontId="9" fillId="9" borderId="95" xfId="0" applyFont="1" applyFill="1" applyBorder="1" applyAlignment="1" applyProtection="1">
      <alignment horizontal="left"/>
    </xf>
    <xf numFmtId="57" fontId="20" fillId="0" borderId="92" xfId="0" applyNumberFormat="1"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20" fillId="0" borderId="102" xfId="0" applyFont="1" applyFill="1" applyBorder="1" applyAlignment="1" applyProtection="1">
      <alignment horizontal="center" vertical="center" wrapText="1"/>
      <protection locked="0"/>
    </xf>
    <xf numFmtId="0" fontId="20" fillId="0" borderId="47" xfId="0" applyFont="1" applyFill="1" applyBorder="1" applyAlignment="1" applyProtection="1">
      <alignment horizontal="center" vertical="center" wrapText="1"/>
      <protection locked="0"/>
    </xf>
    <xf numFmtId="0" fontId="20" fillId="9" borderId="99" xfId="0" applyFont="1" applyFill="1" applyBorder="1" applyAlignment="1" applyProtection="1">
      <alignment horizontal="center" vertical="center" shrinkToFit="1"/>
      <protection locked="0"/>
    </xf>
    <xf numFmtId="0" fontId="20" fillId="9" borderId="94" xfId="0" applyFont="1" applyFill="1" applyBorder="1" applyAlignment="1" applyProtection="1">
      <alignment horizontal="center" vertical="center" shrinkToFit="1"/>
      <protection locked="0"/>
    </xf>
    <xf numFmtId="0" fontId="20" fillId="0" borderId="131"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102" xfId="0" applyFont="1" applyBorder="1" applyAlignment="1" applyProtection="1">
      <alignment horizontal="center" vertical="center" wrapText="1"/>
      <protection locked="0"/>
    </xf>
    <xf numFmtId="0" fontId="20" fillId="9" borderId="96" xfId="0" applyFont="1" applyFill="1" applyBorder="1" applyAlignment="1" applyProtection="1">
      <alignment horizontal="center" vertical="center" shrinkToFit="1"/>
      <protection locked="0"/>
    </xf>
    <xf numFmtId="0" fontId="20" fillId="9" borderId="97" xfId="0" applyFont="1" applyFill="1" applyBorder="1" applyAlignment="1" applyProtection="1">
      <alignment horizontal="center" vertical="center" shrinkToFit="1"/>
      <protection locked="0"/>
    </xf>
    <xf numFmtId="0" fontId="9" fillId="9" borderId="92" xfId="0" applyFont="1" applyFill="1" applyBorder="1" applyAlignment="1" applyProtection="1">
      <alignment horizontal="left" wrapText="1"/>
    </xf>
    <xf numFmtId="0" fontId="9" fillId="9" borderId="1" xfId="0" applyFont="1" applyFill="1" applyBorder="1" applyAlignment="1" applyProtection="1">
      <alignment horizontal="left" wrapText="1"/>
    </xf>
    <xf numFmtId="0" fontId="9" fillId="9" borderId="2" xfId="0" applyFont="1" applyFill="1" applyBorder="1" applyAlignment="1" applyProtection="1">
      <alignment horizontal="left" wrapText="1"/>
    </xf>
    <xf numFmtId="0" fontId="20" fillId="0" borderId="47" xfId="0" applyFont="1" applyFill="1" applyBorder="1" applyAlignment="1" applyProtection="1">
      <alignment horizontal="center" vertical="center" shrinkToFit="1"/>
      <protection locked="0"/>
    </xf>
    <xf numFmtId="0" fontId="20" fillId="0" borderId="37" xfId="0" applyFont="1" applyFill="1" applyBorder="1" applyAlignment="1" applyProtection="1">
      <alignment horizontal="center" vertical="center" shrinkToFit="1"/>
      <protection locked="0"/>
    </xf>
    <xf numFmtId="176" fontId="20" fillId="4" borderId="100" xfId="0" applyNumberFormat="1" applyFont="1" applyFill="1" applyBorder="1" applyAlignment="1" applyProtection="1">
      <alignment horizontal="center" vertical="center" shrinkToFit="1"/>
      <protection locked="0"/>
    </xf>
    <xf numFmtId="176" fontId="20" fillId="4" borderId="4" xfId="0" applyNumberFormat="1" applyFont="1" applyFill="1" applyBorder="1" applyAlignment="1" applyProtection="1">
      <alignment horizontal="center" vertical="center" shrinkToFit="1"/>
      <protection locked="0"/>
    </xf>
    <xf numFmtId="0" fontId="9" fillId="9" borderId="0" xfId="0" applyFont="1" applyFill="1" applyBorder="1" applyAlignment="1" applyProtection="1">
      <alignment horizontal="left" wrapText="1"/>
    </xf>
    <xf numFmtId="0" fontId="9" fillId="9" borderId="3" xfId="0" applyFont="1" applyFill="1" applyBorder="1" applyAlignment="1" applyProtection="1">
      <alignment horizontal="left" wrapText="1"/>
    </xf>
    <xf numFmtId="0" fontId="32" fillId="0" borderId="63" xfId="0" applyFont="1" applyBorder="1" applyAlignment="1" applyProtection="1">
      <alignment horizontal="center" vertical="center" shrinkToFit="1"/>
      <protection locked="0"/>
    </xf>
    <xf numFmtId="0" fontId="32" fillId="0" borderId="0" xfId="0" applyFont="1" applyBorder="1" applyAlignment="1" applyProtection="1">
      <alignment horizontal="center" vertical="center" shrinkToFit="1"/>
      <protection locked="0"/>
    </xf>
    <xf numFmtId="0" fontId="10" fillId="0" borderId="95" xfId="0" applyFont="1" applyFill="1" applyBorder="1" applyAlignment="1" applyProtection="1">
      <alignment horizontal="left"/>
    </xf>
    <xf numFmtId="0" fontId="10" fillId="0" borderId="36" xfId="0" applyFont="1" applyFill="1" applyBorder="1" applyAlignment="1" applyProtection="1">
      <alignment horizontal="left"/>
    </xf>
    <xf numFmtId="0" fontId="0" fillId="9" borderId="43" xfId="0" applyFill="1" applyBorder="1" applyAlignment="1" applyProtection="1">
      <alignment horizontal="center" vertical="center" shrinkToFit="1"/>
      <protection locked="0"/>
    </xf>
    <xf numFmtId="0" fontId="0" fillId="9" borderId="27" xfId="0" applyFill="1" applyBorder="1" applyAlignment="1" applyProtection="1">
      <alignment horizontal="center" vertical="center" shrinkToFit="1"/>
      <protection locked="0"/>
    </xf>
    <xf numFmtId="0" fontId="0" fillId="9" borderId="16" xfId="0" applyFill="1" applyBorder="1" applyAlignment="1" applyProtection="1">
      <alignment horizontal="center" vertical="center" shrinkToFit="1"/>
      <protection locked="0"/>
    </xf>
    <xf numFmtId="176" fontId="20" fillId="0" borderId="113" xfId="0" applyNumberFormat="1" applyFont="1" applyBorder="1" applyAlignment="1" applyProtection="1">
      <alignment horizontal="center" vertical="center" shrinkToFit="1"/>
      <protection locked="0"/>
    </xf>
    <xf numFmtId="176" fontId="20" fillId="0" borderId="95"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center" vertical="center" shrinkToFit="1"/>
      <protection locked="0"/>
    </xf>
    <xf numFmtId="0" fontId="10" fillId="9" borderId="78" xfId="0" applyFont="1" applyFill="1" applyBorder="1" applyAlignment="1" applyProtection="1">
      <alignment horizontal="center" vertical="center"/>
    </xf>
    <xf numFmtId="0" fontId="10" fillId="9" borderId="56" xfId="0" applyFont="1" applyFill="1" applyBorder="1" applyAlignment="1" applyProtection="1">
      <alignment horizontal="center" vertical="center"/>
    </xf>
    <xf numFmtId="0" fontId="10" fillId="9" borderId="57" xfId="0" applyFont="1" applyFill="1" applyBorder="1" applyAlignment="1" applyProtection="1">
      <alignment horizontal="center" vertical="center"/>
    </xf>
    <xf numFmtId="176" fontId="20" fillId="0" borderId="102" xfId="0" applyNumberFormat="1" applyFont="1" applyBorder="1" applyAlignment="1" applyProtection="1">
      <alignment horizontal="center" vertical="center" shrinkToFit="1"/>
      <protection locked="0"/>
    </xf>
    <xf numFmtId="176" fontId="20" fillId="0" borderId="47"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4" borderId="131" xfId="0" applyNumberFormat="1" applyFont="1" applyFill="1" applyBorder="1" applyAlignment="1" applyProtection="1">
      <alignment horizontal="center" vertical="center" shrinkToFit="1"/>
      <protection locked="0"/>
    </xf>
    <xf numFmtId="176" fontId="20" fillId="4" borderId="0" xfId="0" applyNumberFormat="1" applyFont="1" applyFill="1" applyBorder="1" applyAlignment="1" applyProtection="1">
      <alignment horizontal="center" vertical="center" shrinkToFit="1"/>
      <protection locked="0"/>
    </xf>
    <xf numFmtId="176" fontId="20" fillId="4" borderId="112" xfId="0" applyNumberFormat="1" applyFont="1" applyFill="1" applyBorder="1" applyAlignment="1" applyProtection="1">
      <alignment horizontal="center" vertical="center" shrinkToFit="1"/>
      <protection locked="0"/>
    </xf>
    <xf numFmtId="0" fontId="10" fillId="9" borderId="1" xfId="0" applyFont="1" applyFill="1" applyBorder="1" applyAlignment="1" applyProtection="1">
      <alignment horizontal="center" vertical="center"/>
    </xf>
    <xf numFmtId="0" fontId="10" fillId="9" borderId="105" xfId="0" applyFont="1" applyFill="1" applyBorder="1" applyAlignment="1" applyProtection="1">
      <alignment horizontal="center" vertical="center"/>
    </xf>
    <xf numFmtId="0" fontId="10" fillId="9" borderId="121" xfId="0" applyFont="1" applyFill="1" applyBorder="1" applyAlignment="1" applyProtection="1">
      <alignment horizontal="center" vertical="center"/>
    </xf>
    <xf numFmtId="0" fontId="10" fillId="9" borderId="79" xfId="0" applyFont="1" applyFill="1" applyBorder="1" applyAlignment="1" applyProtection="1">
      <alignment horizontal="center" vertical="center"/>
    </xf>
    <xf numFmtId="0" fontId="10" fillId="9" borderId="91" xfId="0" applyFont="1" applyFill="1" applyBorder="1" applyAlignment="1" applyProtection="1">
      <alignment horizontal="center" vertical="center"/>
    </xf>
    <xf numFmtId="0" fontId="10" fillId="9" borderId="122" xfId="0" applyFont="1" applyFill="1" applyBorder="1" applyAlignment="1" applyProtection="1">
      <alignment horizontal="center" vertical="center"/>
    </xf>
    <xf numFmtId="0" fontId="0" fillId="9" borderId="28" xfId="0" applyFont="1" applyFill="1" applyBorder="1" applyAlignment="1" applyProtection="1">
      <alignment horizontal="center" vertical="center"/>
      <protection locked="0"/>
    </xf>
    <xf numFmtId="0" fontId="0" fillId="9" borderId="4" xfId="0" applyFont="1" applyFill="1" applyBorder="1" applyAlignment="1" applyProtection="1">
      <alignment horizontal="center" vertical="center"/>
      <protection locked="0"/>
    </xf>
    <xf numFmtId="0" fontId="0" fillId="9" borderId="5"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7" fillId="0" borderId="140"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20" fillId="9" borderId="4" xfId="0" applyFont="1" applyFill="1" applyBorder="1" applyAlignment="1" applyProtection="1">
      <alignment horizontal="center" vertical="center" shrinkToFit="1"/>
      <protection locked="0"/>
    </xf>
    <xf numFmtId="0" fontId="20" fillId="9" borderId="5" xfId="0" applyFont="1" applyFill="1" applyBorder="1" applyAlignment="1" applyProtection="1">
      <alignment horizontal="center" vertical="center" shrinkToFit="1"/>
      <protection locked="0"/>
    </xf>
    <xf numFmtId="0" fontId="10" fillId="9" borderId="78" xfId="0" applyFont="1" applyFill="1" applyBorder="1" applyAlignment="1">
      <alignment horizontal="center" vertical="center" shrinkToFit="1"/>
    </xf>
    <xf numFmtId="0" fontId="10" fillId="9" borderId="56" xfId="0" applyFont="1" applyFill="1" applyBorder="1" applyAlignment="1">
      <alignment horizontal="center" vertical="center" shrinkToFit="1"/>
    </xf>
    <xf numFmtId="0" fontId="10" fillId="9" borderId="57" xfId="0" applyFont="1" applyFill="1" applyBorder="1" applyAlignment="1">
      <alignment horizontal="center" vertical="center" shrinkToFit="1"/>
    </xf>
    <xf numFmtId="0" fontId="45" fillId="9" borderId="78" xfId="0" applyFont="1" applyFill="1" applyBorder="1" applyAlignment="1" applyProtection="1">
      <alignment horizontal="center" vertical="center" shrinkToFit="1"/>
    </xf>
    <xf numFmtId="0" fontId="45" fillId="9" borderId="56" xfId="0" applyFont="1" applyFill="1" applyBorder="1" applyAlignment="1" applyProtection="1">
      <alignment horizontal="center" vertical="center" shrinkToFit="1"/>
    </xf>
    <xf numFmtId="0" fontId="45" fillId="9" borderId="57" xfId="0" applyFont="1" applyFill="1" applyBorder="1" applyAlignment="1" applyProtection="1">
      <alignment horizontal="center" vertical="center" shrinkToFit="1"/>
    </xf>
    <xf numFmtId="0" fontId="7" fillId="0" borderId="43"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176" fontId="20" fillId="4" borderId="102" xfId="0" applyNumberFormat="1" applyFont="1" applyFill="1" applyBorder="1" applyAlignment="1" applyProtection="1">
      <alignment horizontal="center" vertical="center" shrinkToFit="1"/>
      <protection locked="0"/>
    </xf>
    <xf numFmtId="176" fontId="20" fillId="4" borderId="47" xfId="0" applyNumberFormat="1" applyFont="1" applyFill="1" applyBorder="1" applyAlignment="1" applyProtection="1">
      <alignment horizontal="center" vertical="center" shrinkToFit="1"/>
      <protection locked="0"/>
    </xf>
    <xf numFmtId="176" fontId="20" fillId="4" borderId="111" xfId="0" applyNumberFormat="1" applyFont="1" applyFill="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0" fillId="0" borderId="4"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176" fontId="20" fillId="4" borderId="70" xfId="0" applyNumberFormat="1" applyFont="1" applyFill="1" applyBorder="1" applyAlignment="1" applyProtection="1">
      <alignment horizontal="center" vertical="center" shrinkToFit="1"/>
      <protection locked="0"/>
    </xf>
    <xf numFmtId="176" fontId="20" fillId="4" borderId="71" xfId="0" applyNumberFormat="1" applyFont="1" applyFill="1" applyBorder="1" applyAlignment="1" applyProtection="1">
      <alignment horizontal="center" vertical="center" shrinkToFit="1"/>
      <protection locked="0"/>
    </xf>
    <xf numFmtId="0" fontId="20" fillId="0" borderId="48" xfId="0" applyFont="1" applyFill="1" applyBorder="1" applyAlignment="1" applyProtection="1">
      <alignment horizontal="center" vertical="center" wrapText="1"/>
      <protection locked="0"/>
    </xf>
    <xf numFmtId="0" fontId="23" fillId="9" borderId="68" xfId="0" applyFont="1" applyFill="1" applyBorder="1" applyAlignment="1" applyProtection="1">
      <alignment horizontal="center" vertical="center" wrapText="1"/>
      <protection locked="0"/>
    </xf>
    <xf numFmtId="0" fontId="23" fillId="9" borderId="36" xfId="0" applyFont="1" applyFill="1" applyBorder="1" applyAlignment="1" applyProtection="1">
      <alignment horizontal="center" vertical="center" wrapText="1"/>
      <protection locked="0"/>
    </xf>
    <xf numFmtId="0" fontId="23" fillId="9" borderId="69" xfId="0" applyFont="1" applyFill="1" applyBorder="1" applyAlignment="1" applyProtection="1">
      <alignment horizontal="center" vertical="center" wrapText="1"/>
      <protection locked="0"/>
    </xf>
    <xf numFmtId="0" fontId="23" fillId="9" borderId="37" xfId="0" applyFont="1" applyFill="1" applyBorder="1" applyAlignment="1" applyProtection="1">
      <alignment horizontal="center" vertical="center" wrapText="1"/>
      <protection locked="0"/>
    </xf>
    <xf numFmtId="176" fontId="20" fillId="4" borderId="72" xfId="0" applyNumberFormat="1" applyFont="1" applyFill="1" applyBorder="1" applyAlignment="1" applyProtection="1">
      <alignment horizontal="center" vertical="center" shrinkToFit="1"/>
      <protection locked="0"/>
    </xf>
    <xf numFmtId="176" fontId="20" fillId="4" borderId="73" xfId="0" applyNumberFormat="1" applyFont="1" applyFill="1" applyBorder="1" applyAlignment="1" applyProtection="1">
      <alignment horizontal="center" vertical="center" shrinkToFit="1"/>
      <protection locked="0"/>
    </xf>
    <xf numFmtId="0" fontId="10" fillId="9" borderId="78" xfId="0" applyFont="1" applyFill="1" applyBorder="1" applyAlignment="1" applyProtection="1">
      <alignment horizontal="left" vertical="center" wrapText="1"/>
      <protection locked="0"/>
    </xf>
    <xf numFmtId="0" fontId="10" fillId="9" borderId="56" xfId="0" applyFont="1" applyFill="1" applyBorder="1" applyAlignment="1" applyProtection="1">
      <alignment horizontal="left" vertical="center" wrapText="1"/>
      <protection locked="0"/>
    </xf>
    <xf numFmtId="0" fontId="10" fillId="9" borderId="57" xfId="0" applyFont="1" applyFill="1" applyBorder="1" applyAlignment="1" applyProtection="1">
      <alignment horizontal="left" vertical="center" wrapText="1"/>
      <protection locked="0"/>
    </xf>
    <xf numFmtId="0" fontId="10" fillId="9" borderId="42"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15" xfId="0" applyFont="1" applyFill="1" applyBorder="1" applyAlignment="1" applyProtection="1">
      <alignment horizontal="left" vertical="center" wrapText="1"/>
      <protection locked="0"/>
    </xf>
    <xf numFmtId="0" fontId="10" fillId="9" borderId="43" xfId="0" applyFont="1" applyFill="1" applyBorder="1" applyAlignment="1" applyProtection="1">
      <alignment horizontal="left" vertical="center" wrapText="1"/>
      <protection locked="0"/>
    </xf>
    <xf numFmtId="0" fontId="10" fillId="9" borderId="27" xfId="0" applyFont="1" applyFill="1" applyBorder="1" applyAlignment="1" applyProtection="1">
      <alignment horizontal="left" vertical="center" wrapText="1"/>
      <protection locked="0"/>
    </xf>
    <xf numFmtId="0" fontId="10" fillId="9" borderId="16" xfId="0" applyFont="1" applyFill="1" applyBorder="1" applyAlignment="1" applyProtection="1">
      <alignment horizontal="left" vertical="center" wrapText="1"/>
      <protection locked="0"/>
    </xf>
    <xf numFmtId="0" fontId="15" fillId="9" borderId="62" xfId="0" applyFont="1" applyFill="1" applyBorder="1" applyAlignment="1" applyProtection="1">
      <alignment horizontal="left" vertical="center" wrapText="1"/>
    </xf>
    <xf numFmtId="0" fontId="15" fillId="9" borderId="1" xfId="0" applyFont="1" applyFill="1" applyBorder="1" applyAlignment="1" applyProtection="1">
      <alignment horizontal="left" vertical="center" wrapText="1"/>
    </xf>
    <xf numFmtId="0" fontId="15" fillId="9" borderId="2" xfId="0" applyFont="1" applyFill="1" applyBorder="1" applyAlignment="1" applyProtection="1">
      <alignment horizontal="left" vertical="center" wrapText="1"/>
    </xf>
    <xf numFmtId="0" fontId="15" fillId="9" borderId="90" xfId="0" applyFont="1" applyFill="1" applyBorder="1" applyAlignment="1" applyProtection="1">
      <alignment horizontal="left" vertical="center" wrapText="1"/>
    </xf>
    <xf numFmtId="0" fontId="15" fillId="9" borderId="91" xfId="0" applyFont="1" applyFill="1" applyBorder="1" applyAlignment="1" applyProtection="1">
      <alignment horizontal="left" vertical="center" wrapText="1"/>
    </xf>
    <xf numFmtId="0" fontId="15" fillId="9" borderId="80" xfId="0" applyFont="1" applyFill="1" applyBorder="1" applyAlignment="1" applyProtection="1">
      <alignment horizontal="left" vertical="center" wrapText="1"/>
    </xf>
    <xf numFmtId="0" fontId="23" fillId="9" borderId="79" xfId="0" applyFont="1" applyFill="1" applyBorder="1" applyAlignment="1" applyProtection="1">
      <alignment horizontal="center" vertical="center" wrapText="1"/>
      <protection locked="0"/>
    </xf>
    <xf numFmtId="0" fontId="23" fillId="9" borderId="80" xfId="0" applyFont="1" applyFill="1" applyBorder="1" applyAlignment="1" applyProtection="1">
      <alignment horizontal="center" vertical="center" wrapText="1"/>
      <protection locked="0"/>
    </xf>
    <xf numFmtId="176" fontId="20" fillId="4" borderId="66" xfId="0" applyNumberFormat="1" applyFont="1" applyFill="1" applyBorder="1" applyAlignment="1" applyProtection="1">
      <alignment horizontal="center" vertical="center" shrinkToFit="1"/>
      <protection locked="0"/>
    </xf>
    <xf numFmtId="176" fontId="20" fillId="4" borderId="67" xfId="0" applyNumberFormat="1" applyFont="1" applyFill="1" applyBorder="1" applyAlignment="1" applyProtection="1">
      <alignment horizontal="center" vertical="center" shrinkToFit="1"/>
      <protection locked="0"/>
    </xf>
    <xf numFmtId="0" fontId="21" fillId="0" borderId="106" xfId="0" quotePrefix="1" applyFont="1" applyBorder="1" applyAlignment="1" applyProtection="1">
      <alignment horizontal="left" vertical="top" wrapText="1"/>
      <protection locked="0"/>
    </xf>
    <xf numFmtId="0" fontId="21" fillId="0" borderId="77"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0" fillId="9" borderId="103" xfId="0" applyFont="1" applyFill="1" applyBorder="1" applyAlignment="1" applyProtection="1">
      <alignment horizontal="center"/>
    </xf>
    <xf numFmtId="0" fontId="10" fillId="9" borderId="104" xfId="0" applyFont="1" applyFill="1" applyBorder="1" applyAlignment="1" applyProtection="1">
      <alignment horizontal="center"/>
    </xf>
    <xf numFmtId="0" fontId="6" fillId="0" borderId="42"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40" xfId="0" applyFont="1" applyBorder="1" applyAlignment="1" applyProtection="1">
      <alignment horizontal="left" vertical="top" wrapText="1"/>
      <protection locked="0"/>
    </xf>
    <xf numFmtId="0" fontId="6" fillId="0" borderId="95" xfId="0" applyFont="1" applyBorder="1" applyAlignment="1" applyProtection="1">
      <alignment horizontal="left" vertical="top" wrapText="1"/>
      <protection locked="0"/>
    </xf>
    <xf numFmtId="0" fontId="6" fillId="0" borderId="36" xfId="0" applyFont="1" applyBorder="1" applyAlignment="1" applyProtection="1">
      <alignment horizontal="left" vertical="top" wrapText="1"/>
      <protection locked="0"/>
    </xf>
    <xf numFmtId="0" fontId="20" fillId="0" borderId="39" xfId="0" applyFont="1" applyFill="1" applyBorder="1" applyAlignment="1" applyProtection="1">
      <alignment horizontal="center" vertical="center" wrapText="1"/>
      <protection locked="0"/>
    </xf>
    <xf numFmtId="176" fontId="20" fillId="4" borderId="74" xfId="0" applyNumberFormat="1" applyFont="1" applyFill="1" applyBorder="1" applyAlignment="1" applyProtection="1">
      <alignment horizontal="center" vertical="center" shrinkToFit="1"/>
      <protection locked="0"/>
    </xf>
    <xf numFmtId="176" fontId="20" fillId="4" borderId="75" xfId="0" applyNumberFormat="1" applyFont="1" applyFill="1" applyBorder="1" applyAlignment="1" applyProtection="1">
      <alignment horizontal="center" vertical="center" shrinkToFit="1"/>
      <protection locked="0"/>
    </xf>
    <xf numFmtId="0" fontId="20" fillId="4" borderId="38" xfId="0" applyFont="1" applyFill="1" applyBorder="1" applyAlignment="1" applyProtection="1">
      <alignment horizontal="center" vertical="center" shrinkToFit="1"/>
      <protection locked="0"/>
    </xf>
    <xf numFmtId="0" fontId="20" fillId="4" borderId="33" xfId="0" applyFont="1" applyFill="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10" fillId="9" borderId="101" xfId="0" applyFont="1" applyFill="1" applyBorder="1" applyAlignment="1" applyProtection="1">
      <alignment horizontal="center" vertical="center"/>
    </xf>
    <xf numFmtId="0" fontId="10" fillId="9" borderId="29" xfId="0" applyFont="1" applyFill="1" applyBorder="1" applyAlignment="1" applyProtection="1">
      <alignment horizontal="center" vertical="center"/>
    </xf>
    <xf numFmtId="0" fontId="10" fillId="9" borderId="78" xfId="0" applyFont="1" applyFill="1" applyBorder="1" applyAlignment="1" applyProtection="1">
      <alignment horizontal="center" shrinkToFit="1"/>
    </xf>
    <xf numFmtId="0" fontId="10" fillId="9" borderId="56" xfId="0" applyFont="1" applyFill="1" applyBorder="1" applyAlignment="1" applyProtection="1">
      <alignment horizontal="center" shrinkToFit="1"/>
    </xf>
    <xf numFmtId="0" fontId="10" fillId="9" borderId="57" xfId="0" applyFont="1" applyFill="1" applyBorder="1" applyAlignment="1" applyProtection="1">
      <alignment horizontal="center" shrinkToFit="1"/>
    </xf>
    <xf numFmtId="0" fontId="20" fillId="4" borderId="166" xfId="0" applyFont="1" applyFill="1" applyBorder="1" applyAlignment="1" applyProtection="1">
      <alignment horizontal="center" vertical="center" shrinkToFit="1"/>
      <protection locked="0"/>
    </xf>
    <xf numFmtId="0" fontId="20" fillId="4" borderId="167" xfId="0" applyFont="1" applyFill="1" applyBorder="1" applyAlignment="1" applyProtection="1">
      <alignment horizontal="center" vertical="center" shrinkToFit="1"/>
      <protection locked="0"/>
    </xf>
    <xf numFmtId="176" fontId="20" fillId="4" borderId="81" xfId="0" applyNumberFormat="1" applyFont="1" applyFill="1" applyBorder="1" applyAlignment="1" applyProtection="1">
      <alignment horizontal="center" vertical="center"/>
      <protection locked="0"/>
    </xf>
    <xf numFmtId="176" fontId="20" fillId="4" borderId="48" xfId="0" applyNumberFormat="1" applyFont="1" applyFill="1" applyBorder="1" applyAlignment="1" applyProtection="1">
      <alignment horizontal="center" vertical="center"/>
      <protection locked="0"/>
    </xf>
    <xf numFmtId="0" fontId="10" fillId="9" borderId="84" xfId="0" applyFont="1" applyFill="1" applyBorder="1" applyAlignment="1" applyProtection="1">
      <alignment horizontal="center" vertical="center"/>
    </xf>
    <xf numFmtId="0" fontId="10" fillId="9" borderId="85" xfId="0" applyFont="1" applyFill="1" applyBorder="1" applyAlignment="1" applyProtection="1">
      <alignment horizontal="center" vertical="center"/>
    </xf>
    <xf numFmtId="0" fontId="8" fillId="9" borderId="0" xfId="0" applyFont="1" applyFill="1" applyBorder="1" applyAlignment="1" applyProtection="1">
      <alignment horizontal="center" vertical="center"/>
    </xf>
    <xf numFmtId="0" fontId="15" fillId="9" borderId="0" xfId="0" applyFont="1" applyFill="1" applyBorder="1" applyAlignment="1" applyProtection="1">
      <alignment horizontal="right"/>
    </xf>
    <xf numFmtId="0" fontId="7" fillId="9" borderId="130" xfId="0" applyFont="1" applyFill="1" applyBorder="1" applyAlignment="1" applyProtection="1">
      <alignment horizontal="center" vertical="center"/>
    </xf>
    <xf numFmtId="0" fontId="7" fillId="9" borderId="129" xfId="0" applyFont="1" applyFill="1" applyBorder="1" applyAlignment="1" applyProtection="1">
      <alignment horizontal="center" vertical="center"/>
    </xf>
    <xf numFmtId="0" fontId="11" fillId="9" borderId="0" xfId="0" applyFont="1" applyFill="1" applyBorder="1" applyAlignment="1" applyProtection="1">
      <alignment horizontal="center" vertical="center" shrinkToFit="1"/>
    </xf>
    <xf numFmtId="0" fontId="11" fillId="9" borderId="3" xfId="0" applyFont="1" applyFill="1" applyBorder="1" applyAlignment="1" applyProtection="1">
      <alignment horizontal="center" vertical="center" shrinkToFit="1"/>
    </xf>
    <xf numFmtId="0" fontId="11" fillId="9" borderId="4" xfId="0" applyFont="1" applyFill="1" applyBorder="1" applyAlignment="1" applyProtection="1">
      <alignment horizontal="center" vertical="center" shrinkToFit="1"/>
    </xf>
    <xf numFmtId="0" fontId="11" fillId="9" borderId="5" xfId="0" applyFont="1" applyFill="1" applyBorder="1" applyAlignment="1" applyProtection="1">
      <alignment horizontal="center" vertical="center" shrinkToFit="1"/>
    </xf>
    <xf numFmtId="0" fontId="0" fillId="11" borderId="28" xfId="0" applyFont="1" applyFill="1" applyBorder="1" applyAlignment="1" applyProtection="1">
      <alignment horizontal="center" vertical="center"/>
      <protection locked="0"/>
    </xf>
    <xf numFmtId="0" fontId="0" fillId="11" borderId="4" xfId="0" applyFont="1" applyFill="1" applyBorder="1" applyAlignment="1" applyProtection="1">
      <alignment horizontal="center" vertical="center"/>
      <protection locked="0"/>
    </xf>
    <xf numFmtId="0" fontId="0" fillId="11" borderId="5" xfId="0" applyFont="1" applyFill="1" applyBorder="1" applyAlignment="1" applyProtection="1">
      <alignment horizontal="center" vertical="center"/>
      <protection locked="0"/>
    </xf>
    <xf numFmtId="0" fontId="20" fillId="9" borderId="25" xfId="0" applyFont="1" applyFill="1" applyBorder="1" applyAlignment="1" applyProtection="1">
      <alignment horizontal="center" vertical="center" shrinkToFit="1"/>
      <protection locked="0"/>
    </xf>
    <xf numFmtId="0" fontId="20" fillId="9" borderId="15" xfId="0" applyFont="1" applyFill="1" applyBorder="1" applyAlignment="1" applyProtection="1">
      <alignment horizontal="center" vertical="center" shrinkToFit="1"/>
      <protection locked="0"/>
    </xf>
    <xf numFmtId="0" fontId="20" fillId="9" borderId="61" xfId="0" applyFont="1" applyFill="1" applyBorder="1" applyAlignment="1" applyProtection="1">
      <alignment horizontal="center" vertical="center" shrinkToFit="1"/>
      <protection locked="0"/>
    </xf>
    <xf numFmtId="0" fontId="20" fillId="9" borderId="14" xfId="0" applyFont="1" applyFill="1" applyBorder="1" applyAlignment="1" applyProtection="1">
      <alignment horizontal="center" vertical="center" shrinkToFit="1"/>
      <protection locked="0"/>
    </xf>
    <xf numFmtId="0" fontId="20" fillId="0" borderId="41" xfId="0" applyFont="1" applyBorder="1" applyAlignment="1" applyProtection="1">
      <alignment horizontal="center" vertical="center" shrinkToFit="1"/>
      <protection locked="0"/>
    </xf>
    <xf numFmtId="0" fontId="20" fillId="0" borderId="42" xfId="0" applyFont="1" applyBorder="1" applyAlignment="1" applyProtection="1">
      <alignment horizontal="center" vertical="center" shrinkToFit="1"/>
      <protection locked="0"/>
    </xf>
    <xf numFmtId="0" fontId="20" fillId="0" borderId="25" xfId="0" applyFont="1" applyBorder="1" applyAlignment="1" applyProtection="1">
      <alignment horizontal="center" vertical="center" shrinkToFit="1"/>
      <protection locked="0"/>
    </xf>
    <xf numFmtId="176" fontId="20" fillId="4" borderId="165" xfId="0" applyNumberFormat="1" applyFont="1" applyFill="1" applyBorder="1" applyAlignment="1" applyProtection="1">
      <alignment horizontal="center" vertical="center"/>
      <protection locked="0"/>
    </xf>
    <xf numFmtId="176" fontId="20" fillId="4" borderId="39" xfId="0" applyNumberFormat="1" applyFont="1" applyFill="1" applyBorder="1" applyAlignment="1" applyProtection="1">
      <alignment horizontal="center" vertical="center"/>
      <protection locked="0"/>
    </xf>
    <xf numFmtId="0" fontId="15" fillId="9" borderId="82" xfId="0" applyFont="1" applyFill="1" applyBorder="1" applyAlignment="1" applyProtection="1">
      <alignment horizontal="center" vertical="center" shrinkToFit="1"/>
    </xf>
    <xf numFmtId="0" fontId="15" fillId="9" borderId="59" xfId="0" applyFont="1" applyFill="1" applyBorder="1" applyAlignment="1" applyProtection="1">
      <alignment horizontal="center" vertical="center" shrinkToFit="1"/>
    </xf>
    <xf numFmtId="0" fontId="15" fillId="9" borderId="18" xfId="0" applyFont="1" applyFill="1" applyBorder="1" applyAlignment="1" applyProtection="1">
      <alignment horizontal="center" vertical="center" shrinkToFit="1"/>
    </xf>
    <xf numFmtId="0" fontId="16" fillId="9" borderId="0" xfId="0" applyFont="1" applyFill="1" applyAlignment="1" applyProtection="1">
      <alignment horizontal="left" shrinkToFit="1"/>
    </xf>
    <xf numFmtId="0" fontId="16" fillId="9" borderId="3" xfId="0" applyFont="1" applyFill="1" applyBorder="1" applyAlignment="1" applyProtection="1">
      <alignment horizontal="left" shrinkToFit="1"/>
    </xf>
    <xf numFmtId="0" fontId="11" fillId="9" borderId="59" xfId="0" applyFont="1" applyFill="1" applyBorder="1" applyAlignment="1" applyProtection="1">
      <alignment horizontal="center" vertical="center" shrinkToFit="1"/>
    </xf>
    <xf numFmtId="0" fontId="11" fillId="9" borderId="18" xfId="0" applyFont="1" applyFill="1" applyBorder="1" applyAlignment="1" applyProtection="1">
      <alignment horizontal="center" vertical="center" shrinkToFit="1"/>
    </xf>
    <xf numFmtId="176" fontId="20" fillId="9" borderId="100" xfId="0" applyNumberFormat="1" applyFont="1" applyFill="1" applyBorder="1" applyAlignment="1" applyProtection="1">
      <alignment horizontal="center" vertical="center"/>
      <protection locked="0"/>
    </xf>
    <xf numFmtId="176" fontId="20" fillId="9" borderId="4" xfId="0" applyNumberFormat="1" applyFont="1" applyFill="1" applyBorder="1" applyAlignment="1" applyProtection="1">
      <alignment horizontal="center" vertical="center"/>
      <protection locked="0"/>
    </xf>
    <xf numFmtId="0" fontId="20" fillId="9" borderId="27" xfId="0" applyFont="1" applyFill="1" applyBorder="1" applyAlignment="1" applyProtection="1">
      <alignment horizontal="center" vertical="center" shrinkToFit="1"/>
      <protection locked="0"/>
    </xf>
    <xf numFmtId="0" fontId="20" fillId="9" borderId="16" xfId="0" applyFont="1" applyFill="1" applyBorder="1" applyAlignment="1" applyProtection="1">
      <alignment horizontal="center" vertical="center" shrinkToFit="1"/>
      <protection locked="0"/>
    </xf>
    <xf numFmtId="0" fontId="10" fillId="9" borderId="40" xfId="0" applyFont="1" applyFill="1" applyBorder="1" applyAlignment="1" applyProtection="1">
      <alignment horizontal="center" vertical="center" shrinkToFit="1"/>
    </xf>
    <xf numFmtId="0" fontId="10" fillId="9" borderId="4" xfId="0" applyFont="1" applyFill="1" applyBorder="1" applyAlignment="1" applyProtection="1">
      <alignment horizontal="center" vertical="center" shrinkToFit="1"/>
    </xf>
    <xf numFmtId="0" fontId="10" fillId="9" borderId="89" xfId="0" applyFont="1" applyFill="1" applyBorder="1" applyAlignment="1" applyProtection="1">
      <alignment horizontal="center" vertical="center" shrinkToFit="1"/>
    </xf>
    <xf numFmtId="180" fontId="16" fillId="9" borderId="0" xfId="0" applyNumberFormat="1" applyFont="1" applyFill="1" applyAlignment="1" applyProtection="1">
      <alignment horizontal="right" shrinkToFit="1"/>
    </xf>
    <xf numFmtId="0" fontId="31" fillId="9" borderId="62" xfId="0" applyFont="1" applyFill="1" applyBorder="1" applyAlignment="1">
      <alignment horizontal="center"/>
    </xf>
    <xf numFmtId="0" fontId="31" fillId="9" borderId="1" xfId="0" applyFont="1" applyFill="1" applyBorder="1" applyAlignment="1">
      <alignment horizontal="center"/>
    </xf>
    <xf numFmtId="0" fontId="20" fillId="0" borderId="86" xfId="0" applyFont="1" applyFill="1" applyBorder="1" applyAlignment="1" applyProtection="1">
      <alignment horizontal="center" vertical="center" wrapText="1"/>
      <protection locked="0"/>
    </xf>
    <xf numFmtId="0" fontId="20" fillId="0" borderId="30" xfId="0" applyFont="1" applyFill="1" applyBorder="1" applyAlignment="1" applyProtection="1">
      <alignment horizontal="center" vertical="center" wrapText="1"/>
      <protection locked="0"/>
    </xf>
    <xf numFmtId="0" fontId="20" fillId="0" borderId="87" xfId="0" applyFont="1" applyFill="1" applyBorder="1" applyAlignment="1" applyProtection="1">
      <alignment horizontal="center" vertical="center" wrapText="1"/>
      <protection locked="0"/>
    </xf>
    <xf numFmtId="0" fontId="23" fillId="9" borderId="88" xfId="0" applyFont="1" applyFill="1" applyBorder="1" applyAlignment="1" applyProtection="1">
      <alignment horizontal="center" vertical="center" wrapText="1"/>
      <protection locked="0"/>
    </xf>
    <xf numFmtId="0" fontId="23" fillId="9" borderId="3" xfId="0" applyFont="1" applyFill="1" applyBorder="1" applyAlignment="1" applyProtection="1">
      <alignment horizontal="center" vertical="center" wrapText="1"/>
      <protection locked="0"/>
    </xf>
    <xf numFmtId="0" fontId="6" fillId="0" borderId="41"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15" fillId="9" borderId="75" xfId="0" applyFont="1" applyFill="1" applyBorder="1" applyAlignment="1" applyProtection="1">
      <alignment horizontal="center" vertical="top" wrapText="1"/>
    </xf>
    <xf numFmtId="0" fontId="20" fillId="0" borderId="44" xfId="0" applyFont="1" applyFill="1" applyBorder="1" applyAlignment="1" applyProtection="1">
      <alignment horizontal="center" vertical="center" wrapText="1"/>
      <protection locked="0"/>
    </xf>
    <xf numFmtId="0" fontId="20" fillId="0" borderId="61"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center" vertical="center" wrapText="1"/>
      <protection locked="0"/>
    </xf>
    <xf numFmtId="0" fontId="23" fillId="9" borderId="44" xfId="0" applyFont="1" applyFill="1" applyBorder="1" applyAlignment="1" applyProtection="1">
      <alignment horizontal="center" vertical="center" wrapText="1"/>
      <protection locked="0"/>
    </xf>
    <xf numFmtId="0" fontId="23" fillId="9" borderId="14" xfId="0" applyFont="1" applyFill="1" applyBorder="1" applyAlignment="1" applyProtection="1">
      <alignment horizontal="center" vertical="center" wrapText="1"/>
      <protection locked="0"/>
    </xf>
    <xf numFmtId="0" fontId="23" fillId="9" borderId="38" xfId="0" applyFont="1" applyFill="1" applyBorder="1" applyAlignment="1" applyProtection="1">
      <alignment horizontal="center" vertical="center" wrapText="1"/>
      <protection locked="0"/>
    </xf>
    <xf numFmtId="0" fontId="23" fillId="9" borderId="15" xfId="0" applyFont="1" applyFill="1" applyBorder="1" applyAlignment="1" applyProtection="1">
      <alignment horizontal="center" vertical="center" wrapText="1"/>
      <protection locked="0"/>
    </xf>
    <xf numFmtId="0" fontId="20" fillId="0" borderId="45"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3" fillId="9" borderId="45" xfId="0" applyFont="1" applyFill="1" applyBorder="1" applyAlignment="1" applyProtection="1">
      <alignment horizontal="center" vertical="center" wrapText="1"/>
      <protection locked="0"/>
    </xf>
    <xf numFmtId="0" fontId="23" fillId="9" borderId="16" xfId="0" applyFont="1" applyFill="1" applyBorder="1" applyAlignment="1" applyProtection="1">
      <alignment horizontal="center" vertical="center" wrapText="1"/>
      <protection locked="0"/>
    </xf>
    <xf numFmtId="176" fontId="20" fillId="4" borderId="89" xfId="0" applyNumberFormat="1" applyFont="1" applyFill="1" applyBorder="1" applyAlignment="1" applyProtection="1">
      <alignment horizontal="center" vertical="center" shrinkToFit="1"/>
      <protection locked="0"/>
    </xf>
    <xf numFmtId="0" fontId="10" fillId="9" borderId="104" xfId="0" applyFont="1" applyFill="1" applyBorder="1" applyAlignment="1" applyProtection="1">
      <alignment horizontal="center" vertical="center" wrapText="1"/>
    </xf>
    <xf numFmtId="0" fontId="10" fillId="9" borderId="67" xfId="0" applyFont="1" applyFill="1" applyBorder="1" applyAlignment="1" applyProtection="1">
      <alignment horizontal="center" vertical="center" wrapText="1"/>
    </xf>
    <xf numFmtId="0" fontId="10" fillId="9" borderId="105" xfId="0" applyFont="1" applyFill="1" applyBorder="1" applyAlignment="1" applyProtection="1">
      <alignment horizontal="center" vertical="center" wrapText="1"/>
    </xf>
    <xf numFmtId="0" fontId="10" fillId="9" borderId="79" xfId="0" applyFont="1" applyFill="1" applyBorder="1" applyAlignment="1" applyProtection="1">
      <alignment horizontal="center" vertical="center" wrapText="1"/>
    </xf>
    <xf numFmtId="0" fontId="10" fillId="9" borderId="80" xfId="0" applyFont="1" applyFill="1" applyBorder="1" applyAlignment="1" applyProtection="1">
      <alignment horizontal="center" vertical="center" wrapText="1"/>
    </xf>
    <xf numFmtId="0" fontId="0" fillId="9" borderId="0" xfId="0" applyFill="1" applyBorder="1" applyAlignment="1">
      <alignment horizontal="center"/>
    </xf>
    <xf numFmtId="0" fontId="38" fillId="9" borderId="21" xfId="0" applyFont="1" applyFill="1" applyBorder="1" applyAlignment="1" applyProtection="1">
      <alignment horizontal="center" vertical="top" textRotation="255" wrapText="1"/>
    </xf>
    <xf numFmtId="0" fontId="38" fillId="9" borderId="98" xfId="0" applyFont="1" applyFill="1" applyBorder="1" applyAlignment="1" applyProtection="1">
      <alignment horizontal="center" vertical="top" textRotation="255" wrapText="1"/>
    </xf>
    <xf numFmtId="0" fontId="38" fillId="9" borderId="23" xfId="0" applyFont="1" applyFill="1" applyBorder="1" applyAlignment="1" applyProtection="1">
      <alignment horizontal="center" vertical="top" textRotation="255" wrapText="1"/>
    </xf>
    <xf numFmtId="0" fontId="10" fillId="9" borderId="66" xfId="0" applyFont="1" applyFill="1" applyBorder="1" applyAlignment="1" applyProtection="1">
      <alignment horizontal="center"/>
    </xf>
    <xf numFmtId="0" fontId="10" fillId="9" borderId="67" xfId="0" applyFont="1" applyFill="1" applyBorder="1" applyAlignment="1" applyProtection="1">
      <alignment horizontal="center"/>
    </xf>
    <xf numFmtId="0" fontId="27" fillId="26" borderId="1" xfId="0" applyFont="1" applyFill="1" applyBorder="1" applyAlignment="1">
      <alignment horizontal="left" vertical="top" wrapText="1"/>
    </xf>
    <xf numFmtId="0" fontId="27" fillId="26" borderId="1" xfId="0" applyFont="1" applyFill="1" applyBorder="1" applyAlignment="1">
      <alignment horizontal="left" vertical="top"/>
    </xf>
    <xf numFmtId="0" fontId="3" fillId="0" borderId="62"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46" xfId="0" applyFont="1" applyFill="1" applyBorder="1" applyAlignment="1" applyProtection="1">
      <alignment horizontal="left" vertical="top" wrapText="1"/>
      <protection locked="0"/>
    </xf>
    <xf numFmtId="0" fontId="3" fillId="0" borderId="47"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11" fillId="9" borderId="0" xfId="0" applyFont="1" applyFill="1" applyAlignment="1">
      <alignment horizontal="center" vertical="center"/>
    </xf>
    <xf numFmtId="0" fontId="11" fillId="9" borderId="3" xfId="0" applyFont="1" applyFill="1" applyBorder="1" applyAlignment="1">
      <alignment horizontal="center" vertical="center"/>
    </xf>
    <xf numFmtId="0" fontId="23" fillId="0" borderId="106" xfId="0" applyFont="1" applyBorder="1" applyAlignment="1" applyProtection="1">
      <alignment horizontal="center" vertical="center" shrinkToFit="1"/>
      <protection locked="0"/>
    </xf>
    <xf numFmtId="0" fontId="23" fillId="0" borderId="77"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15" fillId="9" borderId="76" xfId="0" applyFont="1" applyFill="1" applyBorder="1" applyAlignment="1" applyProtection="1">
      <alignment horizontal="center" vertical="center" wrapText="1"/>
    </xf>
    <xf numFmtId="0" fontId="15" fillId="9" borderId="77" xfId="0" applyFont="1" applyFill="1" applyBorder="1" applyAlignment="1" applyProtection="1">
      <alignment horizontal="center" vertical="center" wrapText="1"/>
    </xf>
    <xf numFmtId="0" fontId="15" fillId="9" borderId="107" xfId="0" applyFont="1" applyFill="1" applyBorder="1" applyAlignment="1" applyProtection="1">
      <alignment horizontal="center" vertical="center" wrapText="1"/>
    </xf>
    <xf numFmtId="0" fontId="46" fillId="9" borderId="76" xfId="0" applyFont="1" applyFill="1" applyBorder="1" applyAlignment="1" applyProtection="1">
      <alignment horizontal="center" vertical="center"/>
    </xf>
    <xf numFmtId="0" fontId="46" fillId="9" borderId="77" xfId="0" applyFont="1" applyFill="1" applyBorder="1" applyAlignment="1" applyProtection="1">
      <alignment horizontal="center" vertical="center"/>
    </xf>
    <xf numFmtId="0" fontId="46" fillId="9" borderId="107" xfId="0" applyFont="1" applyFill="1" applyBorder="1" applyAlignment="1" applyProtection="1">
      <alignment horizontal="center" vertical="center"/>
    </xf>
    <xf numFmtId="0" fontId="0" fillId="9" borderId="76" xfId="0" applyFill="1" applyBorder="1" applyAlignment="1" applyProtection="1">
      <alignment horizontal="center"/>
      <protection locked="0"/>
    </xf>
    <xf numFmtId="0" fontId="0" fillId="9" borderId="77" xfId="0" applyFill="1" applyBorder="1" applyAlignment="1" applyProtection="1">
      <alignment horizontal="center"/>
      <protection locked="0"/>
    </xf>
    <xf numFmtId="0" fontId="0" fillId="9" borderId="13" xfId="0" applyFill="1" applyBorder="1" applyAlignment="1" applyProtection="1">
      <alignment horizontal="center"/>
      <protection locked="0"/>
    </xf>
    <xf numFmtId="0" fontId="10" fillId="9" borderId="76" xfId="0" applyFont="1" applyFill="1" applyBorder="1" applyAlignment="1" applyProtection="1">
      <alignment horizontal="left" vertical="center" wrapText="1"/>
    </xf>
    <xf numFmtId="0" fontId="10" fillId="9" borderId="77" xfId="0" applyFont="1" applyFill="1" applyBorder="1" applyAlignment="1" applyProtection="1">
      <alignment horizontal="left" vertical="center" wrapText="1"/>
    </xf>
    <xf numFmtId="0" fontId="10" fillId="9" borderId="107" xfId="0" applyFont="1" applyFill="1" applyBorder="1" applyAlignment="1" applyProtection="1">
      <alignment horizontal="left" vertical="center" wrapText="1"/>
    </xf>
    <xf numFmtId="0" fontId="3" fillId="0" borderId="63"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10" fillId="9" borderId="60" xfId="0" applyFont="1" applyFill="1" applyBorder="1" applyAlignment="1" applyProtection="1">
      <alignment horizontal="center" vertical="center"/>
    </xf>
    <xf numFmtId="0" fontId="10" fillId="9" borderId="61" xfId="0" applyFont="1" applyFill="1" applyBorder="1" applyAlignment="1" applyProtection="1">
      <alignment horizontal="center" vertical="center"/>
    </xf>
    <xf numFmtId="0" fontId="22" fillId="0" borderId="49" xfId="0" applyFont="1" applyBorder="1" applyAlignment="1" applyProtection="1">
      <alignment horizontal="left" vertical="center" wrapText="1"/>
      <protection locked="0"/>
    </xf>
    <xf numFmtId="0" fontId="23" fillId="0" borderId="49" xfId="0" applyFont="1" applyBorder="1" applyAlignment="1" applyProtection="1">
      <alignment horizontal="left" vertical="center" wrapText="1"/>
      <protection locked="0"/>
    </xf>
    <xf numFmtId="0" fontId="23" fillId="0" borderId="123" xfId="0" applyFont="1" applyBorder="1" applyAlignment="1" applyProtection="1">
      <alignment horizontal="left" vertical="center" wrapText="1"/>
      <protection locked="0"/>
    </xf>
    <xf numFmtId="0" fontId="10" fillId="9" borderId="34" xfId="0" applyFont="1" applyFill="1" applyBorder="1" applyAlignment="1" applyProtection="1">
      <alignment horizontal="center" vertical="center"/>
    </xf>
    <xf numFmtId="0" fontId="10" fillId="9" borderId="25" xfId="0" applyFont="1" applyFill="1" applyBorder="1" applyAlignment="1" applyProtection="1">
      <alignment horizontal="center" vertical="center"/>
    </xf>
    <xf numFmtId="0" fontId="15" fillId="9" borderId="93" xfId="0" applyFont="1" applyFill="1" applyBorder="1" applyAlignment="1" applyProtection="1">
      <alignment horizontal="center" vertical="center" wrapText="1"/>
    </xf>
    <xf numFmtId="0" fontId="15" fillId="9" borderId="97" xfId="0" applyFont="1" applyFill="1" applyBorder="1" applyAlignment="1" applyProtection="1">
      <alignment horizontal="center" vertical="center" wrapText="1"/>
    </xf>
    <xf numFmtId="0" fontId="57" fillId="0" borderId="92"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93" xfId="0" applyFont="1" applyBorder="1" applyAlignment="1" applyProtection="1">
      <alignment horizontal="center" vertical="center"/>
      <protection locked="0"/>
    </xf>
    <xf numFmtId="0" fontId="57" fillId="0" borderId="100"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97" xfId="0" applyFont="1" applyBorder="1" applyAlignment="1" applyProtection="1">
      <alignment horizontal="center" vertical="center"/>
      <protection locked="0"/>
    </xf>
    <xf numFmtId="0" fontId="56" fillId="23" borderId="114" xfId="0" applyFont="1" applyFill="1" applyBorder="1" applyAlignment="1" applyProtection="1">
      <alignment horizontal="center" vertical="center" wrapText="1"/>
      <protection locked="0"/>
    </xf>
    <xf numFmtId="0" fontId="56" fillId="23" borderId="56" xfId="0" applyFont="1" applyFill="1" applyBorder="1" applyAlignment="1" applyProtection="1">
      <alignment horizontal="center" vertical="center" wrapText="1"/>
      <protection locked="0"/>
    </xf>
    <xf numFmtId="0" fontId="56" fillId="23" borderId="57" xfId="0" applyFont="1" applyFill="1" applyBorder="1" applyAlignment="1" applyProtection="1">
      <alignment horizontal="center" vertical="center" wrapText="1"/>
      <protection locked="0"/>
    </xf>
    <xf numFmtId="0" fontId="23" fillId="23" borderId="4" xfId="0" applyFont="1" applyFill="1" applyBorder="1" applyAlignment="1" applyProtection="1">
      <alignment horizontal="center" vertical="center"/>
      <protection locked="0"/>
    </xf>
    <xf numFmtId="0" fontId="23" fillId="23" borderId="5" xfId="0" applyFont="1" applyFill="1" applyBorder="1" applyAlignment="1" applyProtection="1">
      <alignment horizontal="center" vertical="center"/>
      <protection locked="0"/>
    </xf>
    <xf numFmtId="0" fontId="22" fillId="0" borderId="48" xfId="0" applyFont="1" applyBorder="1" applyAlignment="1" applyProtection="1">
      <alignment horizontal="left" vertical="center" wrapText="1"/>
      <protection locked="0"/>
    </xf>
    <xf numFmtId="0" fontId="23" fillId="0" borderId="48" xfId="0" applyFont="1" applyBorder="1" applyAlignment="1" applyProtection="1">
      <alignment horizontal="left" vertical="center" wrapText="1"/>
      <protection locked="0"/>
    </xf>
    <xf numFmtId="0" fontId="23" fillId="0" borderId="124" xfId="0" applyFont="1" applyBorder="1" applyAlignment="1" applyProtection="1">
      <alignment horizontal="left" vertical="center" wrapText="1"/>
      <protection locked="0"/>
    </xf>
    <xf numFmtId="0" fontId="3" fillId="0" borderId="140" xfId="0" applyFont="1" applyBorder="1" applyAlignment="1" applyProtection="1">
      <alignment horizontal="left" vertical="top" wrapText="1"/>
      <protection locked="0"/>
    </xf>
    <xf numFmtId="0" fontId="3" fillId="0" borderId="9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7" fillId="0" borderId="77" xfId="0" applyFont="1" applyFill="1" applyBorder="1" applyAlignment="1" applyProtection="1">
      <alignment horizontal="center" vertical="center" wrapText="1"/>
      <protection locked="0"/>
    </xf>
    <xf numFmtId="0" fontId="17" fillId="0" borderId="13" xfId="0" applyFont="1" applyFill="1" applyBorder="1" applyAlignment="1" applyProtection="1">
      <alignment horizontal="center" vertical="center" wrapText="1"/>
      <protection locked="0"/>
    </xf>
    <xf numFmtId="0" fontId="10" fillId="9" borderId="126" xfId="0" applyFont="1" applyFill="1" applyBorder="1" applyAlignment="1" applyProtection="1">
      <alignment horizontal="center" vertical="center" shrinkToFit="1"/>
    </xf>
    <xf numFmtId="0" fontId="10" fillId="9" borderId="127" xfId="0" applyFont="1" applyFill="1" applyBorder="1" applyAlignment="1" applyProtection="1">
      <alignment horizontal="center" vertical="center" shrinkToFit="1"/>
    </xf>
    <xf numFmtId="0" fontId="20" fillId="0" borderId="77"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10" fillId="9" borderId="109" xfId="0" applyFont="1" applyFill="1" applyBorder="1" applyAlignment="1" applyProtection="1">
      <alignment horizontal="center" vertical="center"/>
    </xf>
    <xf numFmtId="0" fontId="9" fillId="9" borderId="28" xfId="0" applyFont="1" applyFill="1" applyBorder="1" applyAlignment="1" applyProtection="1">
      <alignment horizontal="left" vertical="center" wrapText="1"/>
    </xf>
    <xf numFmtId="0" fontId="9" fillId="9" borderId="4" xfId="0" applyFont="1" applyFill="1" applyBorder="1" applyAlignment="1" applyProtection="1">
      <alignment horizontal="left" vertical="center" wrapText="1"/>
    </xf>
    <xf numFmtId="0" fontId="9" fillId="9" borderId="5" xfId="0" applyFont="1" applyFill="1" applyBorder="1" applyAlignment="1" applyProtection="1">
      <alignment horizontal="left" vertical="center" wrapText="1"/>
    </xf>
    <xf numFmtId="0" fontId="10" fillId="9" borderId="21" xfId="0" applyFont="1" applyFill="1" applyBorder="1" applyAlignment="1" applyProtection="1">
      <alignment vertical="top" textRotation="255" wrapText="1"/>
    </xf>
    <xf numFmtId="0" fontId="10" fillId="9" borderId="98" xfId="0" applyFont="1" applyFill="1" applyBorder="1" applyAlignment="1" applyProtection="1">
      <alignment vertical="top" textRotation="255" wrapText="1"/>
    </xf>
    <xf numFmtId="0" fontId="10" fillId="9" borderId="108" xfId="0" applyFont="1" applyFill="1" applyBorder="1" applyAlignment="1" applyProtection="1">
      <alignment vertical="top" textRotation="255" wrapText="1"/>
    </xf>
    <xf numFmtId="0" fontId="10" fillId="9" borderId="125" xfId="0" applyFont="1" applyFill="1" applyBorder="1" applyAlignment="1" applyProtection="1">
      <alignment horizontal="center" vertical="center" shrinkToFit="1"/>
    </xf>
    <xf numFmtId="0" fontId="10" fillId="9" borderId="83" xfId="0" applyFont="1" applyFill="1" applyBorder="1" applyAlignment="1" applyProtection="1">
      <alignment horizontal="center" vertical="center" shrinkToFit="1"/>
    </xf>
    <xf numFmtId="0" fontId="10" fillId="9" borderId="21" xfId="0" applyFont="1" applyFill="1" applyBorder="1" applyAlignment="1" applyProtection="1">
      <alignment vertical="center" textRotation="255"/>
    </xf>
    <xf numFmtId="0" fontId="10" fillId="9" borderId="98" xfId="0" applyFont="1" applyFill="1" applyBorder="1" applyAlignment="1" applyProtection="1">
      <alignment vertical="center" textRotation="255"/>
    </xf>
    <xf numFmtId="0" fontId="10" fillId="9" borderId="23" xfId="0" applyFont="1" applyFill="1" applyBorder="1" applyAlignment="1" applyProtection="1">
      <alignment vertical="center" textRotation="255"/>
    </xf>
    <xf numFmtId="0" fontId="10" fillId="9" borderId="58" xfId="0" applyFont="1" applyFill="1" applyBorder="1" applyAlignment="1" applyProtection="1">
      <alignment horizontal="center" vertical="center" shrinkToFit="1"/>
    </xf>
    <xf numFmtId="0" fontId="10" fillId="9" borderId="59" xfId="0" applyFont="1" applyFill="1" applyBorder="1" applyAlignment="1" applyProtection="1">
      <alignment horizontal="center" vertical="center" shrinkToFit="1"/>
    </xf>
    <xf numFmtId="0" fontId="10" fillId="9" borderId="35" xfId="0" applyFont="1" applyFill="1" applyBorder="1" applyAlignment="1" applyProtection="1">
      <alignment horizontal="center" vertical="center"/>
    </xf>
    <xf numFmtId="0" fontId="10" fillId="9" borderId="27" xfId="0" applyFont="1" applyFill="1" applyBorder="1" applyAlignment="1" applyProtection="1">
      <alignment horizontal="center" vertical="center"/>
    </xf>
    <xf numFmtId="0" fontId="22" fillId="0" borderId="119" xfId="0" applyFont="1" applyBorder="1" applyAlignment="1" applyProtection="1">
      <alignment horizontal="left" vertical="center" wrapText="1"/>
      <protection locked="0"/>
    </xf>
    <xf numFmtId="0" fontId="23" fillId="0" borderId="119" xfId="0" applyFont="1" applyBorder="1" applyAlignment="1" applyProtection="1">
      <alignment horizontal="left" vertical="center" wrapText="1"/>
      <protection locked="0"/>
    </xf>
    <xf numFmtId="0" fontId="23" fillId="0" borderId="120" xfId="0" applyFont="1" applyBorder="1" applyAlignment="1" applyProtection="1">
      <alignment horizontal="left" vertical="center" wrapText="1"/>
      <protection locked="0"/>
    </xf>
    <xf numFmtId="0" fontId="59" fillId="9" borderId="0" xfId="0" applyFont="1" applyFill="1" applyAlignment="1">
      <alignment horizontal="left" vertical="top" wrapText="1"/>
    </xf>
    <xf numFmtId="49" fontId="41" fillId="0" borderId="27" xfId="0" applyNumberFormat="1" applyFont="1" applyFill="1" applyBorder="1" applyAlignment="1" applyProtection="1">
      <alignment vertical="center" shrinkToFit="1"/>
    </xf>
    <xf numFmtId="49" fontId="41" fillId="0" borderId="16" xfId="0" applyNumberFormat="1" applyFont="1" applyFill="1" applyBorder="1" applyAlignment="1" applyProtection="1">
      <alignment vertical="center" shrinkToFit="1"/>
    </xf>
    <xf numFmtId="49" fontId="20" fillId="5" borderId="35" xfId="0" applyNumberFormat="1" applyFont="1" applyFill="1" applyBorder="1" applyAlignment="1" applyProtection="1">
      <alignment vertical="center" shrinkToFit="1"/>
      <protection locked="0"/>
    </xf>
    <xf numFmtId="49" fontId="20" fillId="5" borderId="27" xfId="0" applyNumberFormat="1" applyFont="1" applyFill="1" applyBorder="1" applyAlignment="1" applyProtection="1">
      <alignment vertical="center" shrinkToFit="1"/>
      <protection locked="0"/>
    </xf>
    <xf numFmtId="0" fontId="10" fillId="9" borderId="98" xfId="0" applyFont="1" applyFill="1" applyBorder="1" applyAlignment="1" applyProtection="1">
      <alignment horizontal="center" vertical="center" wrapText="1"/>
    </xf>
    <xf numFmtId="0" fontId="10" fillId="9" borderId="23" xfId="0" applyFont="1" applyFill="1" applyBorder="1" applyAlignment="1" applyProtection="1">
      <alignment horizontal="center" vertical="center" wrapText="1"/>
    </xf>
    <xf numFmtId="0" fontId="24" fillId="4" borderId="131" xfId="0" applyFont="1" applyFill="1" applyBorder="1" applyAlignment="1" applyProtection="1">
      <alignment horizontal="left" vertical="top" wrapText="1" shrinkToFit="1"/>
      <protection locked="0"/>
    </xf>
    <xf numFmtId="0" fontId="24" fillId="4" borderId="0" xfId="0" applyFont="1" applyFill="1" applyBorder="1" applyAlignment="1" applyProtection="1">
      <alignment horizontal="left" vertical="top" wrapText="1" shrinkToFit="1"/>
      <protection locked="0"/>
    </xf>
    <xf numFmtId="0" fontId="24" fillId="4" borderId="3" xfId="0" applyFont="1" applyFill="1" applyBorder="1" applyAlignment="1" applyProtection="1">
      <alignment horizontal="left" vertical="top" wrapText="1" shrinkToFit="1"/>
      <protection locked="0"/>
    </xf>
    <xf numFmtId="0" fontId="24" fillId="4" borderId="100" xfId="0" applyFont="1" applyFill="1" applyBorder="1" applyAlignment="1" applyProtection="1">
      <alignment horizontal="left" vertical="top" wrapText="1" shrinkToFit="1"/>
      <protection locked="0"/>
    </xf>
    <xf numFmtId="0" fontId="24" fillId="4" borderId="4" xfId="0" applyFont="1" applyFill="1" applyBorder="1" applyAlignment="1" applyProtection="1">
      <alignment horizontal="left" vertical="top" wrapText="1" shrinkToFit="1"/>
      <protection locked="0"/>
    </xf>
    <xf numFmtId="0" fontId="24" fillId="4" borderId="5" xfId="0" applyFont="1" applyFill="1" applyBorder="1" applyAlignment="1" applyProtection="1">
      <alignment horizontal="left" vertical="top" wrapText="1" shrinkToFit="1"/>
      <protection locked="0"/>
    </xf>
    <xf numFmtId="0" fontId="12" fillId="23" borderId="21" xfId="0" applyFont="1" applyFill="1" applyBorder="1" applyAlignment="1">
      <alignment horizontal="center" wrapText="1"/>
    </xf>
    <xf numFmtId="0" fontId="12" fillId="23" borderId="23" xfId="0" applyFont="1" applyFill="1" applyBorder="1" applyAlignment="1">
      <alignment horizontal="center" wrapText="1"/>
    </xf>
    <xf numFmtId="0" fontId="7" fillId="8" borderId="114" xfId="0" applyFont="1" applyFill="1" applyBorder="1" applyAlignment="1" applyProtection="1">
      <alignment vertical="center" shrinkToFit="1"/>
      <protection locked="0"/>
    </xf>
    <xf numFmtId="0" fontId="7" fillId="8" borderId="56" xfId="0" applyFont="1" applyFill="1" applyBorder="1" applyAlignment="1" applyProtection="1">
      <alignment vertical="center" shrinkToFit="1"/>
      <protection locked="0"/>
    </xf>
    <xf numFmtId="0" fontId="7" fillId="8" borderId="57" xfId="0" applyFont="1" applyFill="1" applyBorder="1" applyAlignment="1" applyProtection="1">
      <alignment vertical="center" shrinkToFit="1"/>
      <protection locked="0"/>
    </xf>
    <xf numFmtId="0" fontId="22" fillId="8" borderId="4" xfId="0" applyFont="1" applyFill="1" applyBorder="1" applyAlignment="1" applyProtection="1">
      <alignment vertical="center" shrinkToFit="1"/>
      <protection locked="0"/>
    </xf>
    <xf numFmtId="0" fontId="22" fillId="8" borderId="5" xfId="0" applyFont="1" applyFill="1" applyBorder="1" applyAlignment="1" applyProtection="1">
      <alignment vertical="center" shrinkToFit="1"/>
      <protection locked="0"/>
    </xf>
    <xf numFmtId="0" fontId="10" fillId="9" borderId="62" xfId="0" applyFont="1" applyFill="1" applyBorder="1" applyAlignment="1">
      <alignment horizontal="center" vertical="center" shrinkToFit="1"/>
    </xf>
    <xf numFmtId="0" fontId="10" fillId="9" borderId="1" xfId="0" applyFont="1" applyFill="1" applyBorder="1" applyAlignment="1">
      <alignment horizontal="center" vertical="center" shrinkToFit="1"/>
    </xf>
    <xf numFmtId="0" fontId="10" fillId="9" borderId="2" xfId="0" applyFont="1" applyFill="1" applyBorder="1" applyAlignment="1">
      <alignment horizontal="center" vertical="center" shrinkToFit="1"/>
    </xf>
    <xf numFmtId="0" fontId="10" fillId="9" borderId="46" xfId="0" applyFont="1" applyFill="1" applyBorder="1" applyAlignment="1">
      <alignment horizontal="center" vertical="center" shrinkToFit="1"/>
    </xf>
    <xf numFmtId="0" fontId="10" fillId="9" borderId="47" xfId="0" applyFont="1" applyFill="1" applyBorder="1" applyAlignment="1">
      <alignment horizontal="center" vertical="center" shrinkToFit="1"/>
    </xf>
    <xf numFmtId="0" fontId="10" fillId="9" borderId="37" xfId="0" applyFont="1" applyFill="1" applyBorder="1" applyAlignment="1">
      <alignment horizontal="center" vertical="center" shrinkToFit="1"/>
    </xf>
    <xf numFmtId="0" fontId="0" fillId="9" borderId="28" xfId="0" applyFill="1" applyBorder="1" applyAlignment="1" applyProtection="1">
      <alignment horizontal="center" vertical="top"/>
      <protection locked="0"/>
    </xf>
    <xf numFmtId="0" fontId="0" fillId="9" borderId="4" xfId="0" applyFill="1" applyBorder="1" applyAlignment="1" applyProtection="1">
      <alignment horizontal="center" vertical="top"/>
      <protection locked="0"/>
    </xf>
    <xf numFmtId="0" fontId="0" fillId="9" borderId="5" xfId="0" applyFill="1" applyBorder="1" applyAlignment="1" applyProtection="1">
      <alignment horizontal="center" vertical="top"/>
      <protection locked="0"/>
    </xf>
    <xf numFmtId="0" fontId="9" fillId="9" borderId="131" xfId="0" applyFont="1" applyFill="1" applyBorder="1" applyAlignment="1" applyProtection="1">
      <alignment horizontal="left" wrapText="1"/>
    </xf>
    <xf numFmtId="0" fontId="10" fillId="9" borderId="98" xfId="0" applyFont="1" applyFill="1" applyBorder="1" applyAlignment="1" applyProtection="1">
      <alignment horizontal="center" vertical="top" textRotation="255"/>
    </xf>
    <xf numFmtId="0" fontId="10" fillId="9" borderId="23" xfId="0" applyFont="1" applyFill="1" applyBorder="1" applyAlignment="1" applyProtection="1">
      <alignment horizontal="center" vertical="top" textRotation="255"/>
    </xf>
    <xf numFmtId="176" fontId="20" fillId="9" borderId="116" xfId="0" applyNumberFormat="1" applyFont="1" applyFill="1" applyBorder="1" applyAlignment="1" applyProtection="1">
      <alignment horizontal="center" vertical="center" shrinkToFit="1"/>
    </xf>
    <xf numFmtId="176" fontId="20" fillId="9" borderId="117" xfId="0" applyNumberFormat="1" applyFont="1" applyFill="1" applyBorder="1" applyAlignment="1" applyProtection="1">
      <alignment horizontal="center" vertical="center" shrinkToFit="1"/>
    </xf>
    <xf numFmtId="176" fontId="20" fillId="9" borderId="118" xfId="0" applyNumberFormat="1" applyFont="1" applyFill="1" applyBorder="1" applyAlignment="1" applyProtection="1">
      <alignment horizontal="center" vertical="center" shrinkToFit="1"/>
    </xf>
    <xf numFmtId="0" fontId="20" fillId="0" borderId="47" xfId="0" applyFont="1" applyBorder="1" applyAlignment="1" applyProtection="1">
      <alignment horizontal="center" vertical="center" shrinkToFit="1"/>
      <protection locked="0"/>
    </xf>
    <xf numFmtId="0" fontId="20" fillId="0" borderId="37" xfId="0"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0" xfId="0" applyNumberFormat="1" applyFont="1" applyBorder="1" applyAlignment="1" applyProtection="1">
      <alignment horizontal="center" vertical="center" shrinkToFit="1"/>
      <protection locked="0"/>
    </xf>
    <xf numFmtId="176" fontId="20" fillId="0" borderId="112" xfId="0" applyNumberFormat="1" applyFont="1" applyBorder="1" applyAlignment="1" applyProtection="1">
      <alignment horizontal="center" vertical="center" shrinkToFit="1"/>
      <protection locked="0"/>
    </xf>
    <xf numFmtId="0" fontId="20" fillId="8" borderId="30" xfId="0" applyFont="1" applyFill="1" applyBorder="1" applyAlignment="1" applyProtection="1">
      <alignment horizontal="center" vertical="center" wrapText="1"/>
      <protection locked="0"/>
    </xf>
    <xf numFmtId="0" fontId="20" fillId="8" borderId="47" xfId="0" applyFont="1" applyFill="1" applyBorder="1" applyAlignment="1" applyProtection="1">
      <alignment horizontal="center" vertical="center" wrapText="1"/>
      <protection locked="0"/>
    </xf>
    <xf numFmtId="0" fontId="0" fillId="9" borderId="87" xfId="0" applyFill="1" applyBorder="1" applyAlignment="1" applyProtection="1">
      <alignment horizontal="center" vertical="center"/>
    </xf>
    <xf numFmtId="0" fontId="0" fillId="9" borderId="111" xfId="0" applyFill="1" applyBorder="1" applyAlignment="1" applyProtection="1">
      <alignment horizontal="center" vertical="center"/>
    </xf>
    <xf numFmtId="0" fontId="15" fillId="9" borderId="58" xfId="0" applyFont="1" applyFill="1" applyBorder="1" applyAlignment="1" applyProtection="1">
      <alignment horizontal="center" vertical="center" shrinkToFit="1"/>
    </xf>
    <xf numFmtId="0" fontId="20" fillId="0" borderId="59" xfId="0" applyFont="1" applyFill="1" applyBorder="1" applyAlignment="1" applyProtection="1">
      <alignment horizontal="center" vertical="center"/>
      <protection locked="0"/>
    </xf>
    <xf numFmtId="0" fontId="20" fillId="0" borderId="18" xfId="0" applyFont="1" applyFill="1" applyBorder="1" applyAlignment="1" applyProtection="1">
      <alignment horizontal="center" vertical="center"/>
      <protection locked="0"/>
    </xf>
    <xf numFmtId="0" fontId="20" fillId="5" borderId="44" xfId="0" applyFont="1" applyFill="1" applyBorder="1" applyAlignment="1" applyProtection="1">
      <alignment horizontal="center" vertical="center" shrinkToFit="1"/>
      <protection locked="0"/>
    </xf>
    <xf numFmtId="0" fontId="20" fillId="5" borderId="32" xfId="0" applyFont="1" applyFill="1" applyBorder="1" applyAlignment="1" applyProtection="1">
      <alignment horizontal="center" vertical="center" shrinkToFit="1"/>
      <protection locked="0"/>
    </xf>
    <xf numFmtId="0" fontId="1" fillId="0" borderId="0" xfId="0" applyFont="1" applyBorder="1" applyAlignment="1">
      <alignment horizontal="center" vertical="center" shrinkToFit="1"/>
    </xf>
    <xf numFmtId="0" fontId="0" fillId="3" borderId="62" xfId="0" applyFill="1" applyBorder="1" applyAlignment="1">
      <alignment horizontal="right" vertical="center" textRotation="255" wrapText="1"/>
    </xf>
    <xf numFmtId="0" fontId="0" fillId="3" borderId="63" xfId="0" applyFill="1" applyBorder="1" applyAlignment="1">
      <alignment horizontal="right" vertical="center" textRotation="255"/>
    </xf>
    <xf numFmtId="0" fontId="0" fillId="3" borderId="28" xfId="0" applyFill="1" applyBorder="1" applyAlignment="1">
      <alignment horizontal="right" vertical="center" textRotation="255"/>
    </xf>
    <xf numFmtId="0" fontId="0" fillId="2" borderId="143" xfId="0" applyFill="1" applyBorder="1" applyAlignment="1">
      <alignment horizont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5" xfId="0" applyBorder="1" applyAlignment="1">
      <alignment horizontal="center" vertical="center"/>
    </xf>
    <xf numFmtId="0" fontId="69" fillId="8" borderId="0" xfId="0" applyFont="1" applyFill="1" applyAlignment="1">
      <alignment wrapText="1" shrinkToFit="1"/>
    </xf>
    <xf numFmtId="0" fontId="0" fillId="8" borderId="143" xfId="0" applyFill="1" applyBorder="1" applyAlignment="1">
      <alignment horizontal="center" vertical="center" wrapText="1" shrinkToFit="1"/>
    </xf>
    <xf numFmtId="0" fontId="0" fillId="8" borderId="172" xfId="0" applyFill="1" applyBorder="1" applyAlignment="1">
      <alignment horizontal="center" vertical="center" wrapText="1" shrinkToFit="1"/>
    </xf>
    <xf numFmtId="0" fontId="0" fillId="8" borderId="175" xfId="0" applyFill="1" applyBorder="1" applyAlignment="1">
      <alignment horizontal="center" vertical="center" wrapText="1" shrinkToFit="1"/>
    </xf>
    <xf numFmtId="0" fontId="0" fillId="8" borderId="143" xfId="0" applyFill="1" applyBorder="1" applyAlignment="1">
      <alignment horizontal="center" vertical="center" shrinkToFit="1"/>
    </xf>
    <xf numFmtId="0" fontId="0" fillId="8" borderId="172" xfId="0" applyFill="1" applyBorder="1" applyAlignment="1">
      <alignment horizontal="center" vertical="center" shrinkToFit="1"/>
    </xf>
    <xf numFmtId="0" fontId="0" fillId="8" borderId="175" xfId="0" applyFill="1" applyBorder="1" applyAlignment="1">
      <alignment horizontal="center" vertical="center" shrinkToFit="1"/>
    </xf>
    <xf numFmtId="0" fontId="0" fillId="8" borderId="162" xfId="0" applyFill="1" applyBorder="1" applyAlignment="1">
      <alignment horizontal="center" vertical="center" shrinkToFit="1"/>
    </xf>
    <xf numFmtId="0" fontId="0" fillId="8" borderId="98" xfId="0" applyFill="1" applyBorder="1" applyAlignment="1">
      <alignment horizontal="center" vertical="center" shrinkToFit="1"/>
    </xf>
    <xf numFmtId="0" fontId="0" fillId="8" borderId="23" xfId="0" applyFill="1" applyBorder="1" applyAlignment="1">
      <alignment horizontal="center" vertical="center" shrinkToFit="1"/>
    </xf>
    <xf numFmtId="0" fontId="0" fillId="8" borderId="173" xfId="0" applyFill="1" applyBorder="1" applyAlignment="1">
      <alignment horizontal="center" vertical="center" shrinkToFit="1"/>
    </xf>
    <xf numFmtId="0" fontId="0" fillId="8" borderId="174" xfId="0" applyFill="1" applyBorder="1" applyAlignment="1">
      <alignment horizontal="center" vertical="center" shrinkToFit="1"/>
    </xf>
    <xf numFmtId="0" fontId="0" fillId="8" borderId="176" xfId="0" applyFill="1" applyBorder="1" applyAlignment="1">
      <alignment horizontal="center" vertical="center" shrinkToFit="1"/>
    </xf>
    <xf numFmtId="0" fontId="0" fillId="8" borderId="173" xfId="0" applyFill="1" applyBorder="1" applyAlignment="1">
      <alignment horizontal="center" vertical="center" wrapText="1" shrinkToFit="1"/>
    </xf>
    <xf numFmtId="0" fontId="0" fillId="8" borderId="174" xfId="0" applyFill="1" applyBorder="1" applyAlignment="1">
      <alignment horizontal="center" vertical="center" wrapText="1" shrinkToFit="1"/>
    </xf>
    <xf numFmtId="0" fontId="0" fillId="8" borderId="176" xfId="0" applyFill="1" applyBorder="1" applyAlignment="1">
      <alignment horizontal="center" vertical="center" wrapText="1" shrinkToFit="1"/>
    </xf>
    <xf numFmtId="0" fontId="0" fillId="0" borderId="0" xfId="0" applyAlignment="1">
      <alignment horizontal="center" vertical="center" shrinkToFit="1"/>
    </xf>
    <xf numFmtId="0" fontId="0" fillId="8" borderId="50" xfId="0" applyFill="1" applyBorder="1" applyAlignment="1">
      <alignment horizontal="center" vertical="center"/>
    </xf>
    <xf numFmtId="0" fontId="0" fillId="8" borderId="51" xfId="0" applyFill="1" applyBorder="1" applyAlignment="1">
      <alignment horizontal="center" vertical="center"/>
    </xf>
    <xf numFmtId="0" fontId="0" fillId="8" borderId="58" xfId="0" applyFill="1" applyBorder="1" applyAlignment="1">
      <alignment horizontal="center" vertical="center"/>
    </xf>
    <xf numFmtId="0" fontId="0" fillId="8" borderId="55" xfId="0" applyFill="1" applyBorder="1" applyAlignment="1">
      <alignment horizontal="center" vertical="center"/>
    </xf>
    <xf numFmtId="183" fontId="14" fillId="0" borderId="0" xfId="0" applyNumberFormat="1" applyFont="1" applyFill="1" applyAlignment="1">
      <alignment horizontal="left" vertical="top"/>
    </xf>
  </cellXfs>
  <cellStyles count="1">
    <cellStyle name="標準" xfId="0" builtinId="0"/>
  </cellStyles>
  <dxfs count="399">
    <dxf>
      <fill>
        <patternFill>
          <bgColor rgb="FFE1E1E1"/>
        </patternFill>
      </fill>
    </dxf>
    <dxf>
      <fill>
        <patternFill>
          <bgColor rgb="FFE1E1E1"/>
        </patternFill>
      </fill>
    </dxf>
    <dxf>
      <fill>
        <patternFill>
          <bgColor rgb="FFFFFF00"/>
        </patternFill>
      </fill>
    </dxf>
    <dxf>
      <fill>
        <patternFill patternType="solid">
          <bgColor theme="0"/>
        </patternFill>
      </fill>
    </dxf>
    <dxf>
      <fill>
        <patternFill>
          <bgColor theme="8" tint="0.59996337778862885"/>
        </patternFill>
      </fill>
    </dxf>
    <dxf>
      <fill>
        <patternFill>
          <bgColor theme="8" tint="0.59996337778862885"/>
        </patternFill>
      </fill>
    </dxf>
    <dxf>
      <fill>
        <patternFill>
          <bgColor rgb="FFB7DEE8"/>
        </patternFill>
      </fill>
    </dxf>
    <dxf>
      <fill>
        <patternFill>
          <bgColor rgb="FFFFFF00"/>
        </patternFill>
      </fill>
    </dxf>
    <dxf>
      <fill>
        <patternFill>
          <bgColor theme="8" tint="0.59996337778862885"/>
        </patternFill>
      </fill>
    </dxf>
    <dxf>
      <fill>
        <patternFill>
          <bgColor rgb="FFE1E1E1"/>
        </patternFill>
      </fill>
    </dxf>
    <dxf>
      <fill>
        <patternFill>
          <bgColor rgb="FFFFFF00"/>
        </patternFill>
      </fill>
    </dxf>
    <dxf>
      <fill>
        <patternFill patternType="none">
          <bgColor auto="1"/>
        </patternFill>
      </fill>
    </dxf>
    <dxf>
      <fill>
        <patternFill>
          <bgColor rgb="FFFFFF00"/>
        </patternFill>
      </fill>
    </dxf>
    <dxf>
      <fill>
        <patternFill patternType="solid">
          <bgColor rgb="FFFFFF00"/>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0"/>
        </patternFill>
      </fill>
    </dxf>
    <dxf>
      <fill>
        <patternFill>
          <bgColor theme="0"/>
        </patternFill>
      </fill>
    </dxf>
    <dxf>
      <fill>
        <patternFill>
          <bgColor theme="3" tint="0.79998168889431442"/>
        </patternFill>
      </fill>
    </dxf>
    <dxf>
      <fill>
        <patternFill>
          <bgColor theme="3" tint="0.79998168889431442"/>
        </patternFill>
      </fill>
    </dxf>
    <dxf>
      <fill>
        <patternFill patternType="none">
          <bgColor auto="1"/>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ont>
        <color auto="1"/>
      </font>
      <fill>
        <patternFill>
          <bgColor rgb="FFFFFF00"/>
        </patternFill>
      </fill>
    </dxf>
    <dxf>
      <fill>
        <patternFill>
          <bgColor theme="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b val="0"/>
        <i val="0"/>
      </font>
      <fill>
        <patternFill>
          <bgColor rgb="FFFFFF00"/>
        </patternFill>
      </fill>
    </dxf>
    <dxf>
      <fill>
        <patternFill patternType="solid">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patternType="none">
          <bgColor auto="1"/>
        </patternFill>
      </fill>
      <border>
        <left style="hair">
          <color auto="1"/>
        </left>
      </border>
    </dxf>
    <dxf>
      <fill>
        <patternFill>
          <bgColor rgb="FFFF0000"/>
        </patternFill>
      </fill>
    </dxf>
    <dxf>
      <fill>
        <patternFill>
          <bgColor rgb="FFFFFF00"/>
        </patternFill>
      </fill>
    </dxf>
    <dxf>
      <fill>
        <patternFill patternType="none">
          <bgColor auto="1"/>
        </patternFill>
      </fill>
      <border>
        <left style="hair">
          <color auto="1"/>
        </left>
      </border>
    </dxf>
    <dxf>
      <fill>
        <patternFill>
          <bgColor rgb="FFFF0000"/>
        </patternFill>
      </fill>
    </dxf>
    <dxf>
      <fill>
        <patternFill>
          <bgColor theme="8" tint="0.59996337778862885"/>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theme="8" tint="0.59996337778862885"/>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rgb="FFFFFF00"/>
        </patternFill>
      </fill>
      <border>
        <right style="hair">
          <color auto="1"/>
        </right>
        <top style="hair">
          <color auto="1"/>
        </top>
      </border>
    </dxf>
    <dxf>
      <fill>
        <patternFill>
          <bgColor rgb="FFFF0000"/>
        </patternFill>
      </fill>
    </dxf>
    <dxf>
      <fill>
        <patternFill patternType="solid">
          <bgColor theme="0" tint="-0.14996795556505021"/>
        </patternFill>
      </fill>
      <border>
        <right/>
        <top style="hair">
          <color auto="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E1E1E1"/>
        </patternFill>
      </fill>
    </dxf>
    <dxf>
      <fill>
        <patternFill>
          <bgColor theme="8" tint="0.59996337778862885"/>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59996337778862885"/>
        </patternFill>
      </fill>
    </dxf>
    <dxf>
      <fill>
        <patternFill>
          <bgColor rgb="FFFFFF00"/>
        </patternFill>
      </fill>
    </dxf>
    <dxf>
      <fill>
        <patternFill patternType="none">
          <bgColor indexed="6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indexed="65"/>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59996337778862885"/>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patternType="none">
          <bgColor auto="1"/>
        </patternFill>
      </fill>
    </dxf>
    <dxf>
      <fill>
        <patternFill patternType="none">
          <bgColor auto="1"/>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B7DEE8"/>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indexed="65"/>
        </patternFill>
      </fill>
    </dxf>
    <dxf>
      <fill>
        <patternFill>
          <bgColor rgb="FFFF0000"/>
        </patternFill>
      </fill>
    </dxf>
    <dxf>
      <fill>
        <patternFill>
          <bgColor rgb="FFFFFF00"/>
        </patternFill>
      </fill>
    </dxf>
    <dxf>
      <font>
        <b/>
        <i val="0"/>
      </font>
      <fill>
        <patternFill>
          <bgColor theme="0"/>
        </patternFill>
      </fill>
      <border>
        <left/>
        <right/>
        <top/>
        <bottom/>
        <vertical/>
        <horizontal/>
      </border>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rgb="FFFFFF0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font>
      <fill>
        <patternFill>
          <bgColor rgb="FFE1E1E1"/>
        </patternFill>
      </fill>
    </dxf>
    <dxf>
      <fill>
        <patternFill patternType="none">
          <bgColor auto="1"/>
        </patternFill>
      </fill>
    </dxf>
    <dxf>
      <fill>
        <patternFill patternType="none">
          <bgColor auto="1"/>
        </patternFill>
      </fill>
    </dxf>
    <dxf>
      <fill>
        <patternFill>
          <bgColor theme="8" tint="0.59996337778862885"/>
        </patternFill>
      </fill>
    </dxf>
    <dxf>
      <fill>
        <patternFill patternType="none">
          <bgColor auto="1"/>
        </patternFill>
      </fill>
    </dxf>
    <dxf>
      <fill>
        <patternFill patternType="none">
          <bgColor indexed="65"/>
        </patternFill>
      </fill>
    </dxf>
    <dxf>
      <fill>
        <patternFill>
          <bgColor rgb="FFFFFF00"/>
        </patternFill>
      </fill>
    </dxf>
    <dxf>
      <fill>
        <patternFill>
          <bgColor theme="8" tint="0.59996337778862885"/>
        </patternFill>
      </fill>
      <border>
        <left style="hair">
          <color auto="1"/>
        </left>
      </border>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ill>
        <patternFill patternType="none">
          <bgColor indexed="65"/>
        </patternFill>
      </fill>
    </dxf>
    <dxf>
      <fill>
        <patternFill>
          <bgColor theme="8" tint="0.5999633777886288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patternType="none">
          <bgColor indexed="65"/>
        </patternFill>
      </fill>
    </dxf>
    <dxf>
      <fill>
        <patternFill>
          <bgColor rgb="FFFFFF00"/>
        </patternFill>
      </fill>
    </dxf>
    <dxf>
      <fill>
        <patternFill>
          <bgColor rgb="FFFFFF00"/>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patternType="solid">
          <bgColor theme="8" tint="0.59996337778862885"/>
        </patternFill>
      </fill>
    </dxf>
    <dxf>
      <fill>
        <patternFill patternType="solid">
          <bgColor theme="8" tint="0.59996337778862885"/>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59996337778862885"/>
        </patternFill>
      </fill>
      <border>
        <left style="hair">
          <color auto="1"/>
        </left>
      </border>
    </dxf>
    <dxf>
      <fill>
        <patternFill>
          <bgColor rgb="FFFFFF00"/>
        </patternFill>
      </fill>
    </dxf>
    <dxf>
      <fill>
        <patternFill>
          <bgColor rgb="FFFFFF00"/>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FFFF00"/>
        </patternFill>
      </fill>
    </dxf>
    <dxf>
      <fill>
        <patternFill>
          <bgColor theme="8" tint="0.59996337778862885"/>
        </patternFill>
      </fill>
    </dxf>
  </dxfs>
  <tableStyles count="0" defaultTableStyle="TableStyleMedium9" defaultPivotStyle="PivotStyleLight16"/>
  <colors>
    <mruColors>
      <color rgb="FFFFFFCC"/>
      <color rgb="FFFF9999"/>
      <color rgb="FFB7DEE8"/>
      <color rgb="FFDAEEF3"/>
      <color rgb="FFE1E1E1"/>
      <color rgb="FF00FF00"/>
      <color rgb="FFB3FF67"/>
      <color rgb="FFFF79BF"/>
      <color rgb="FF0080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301899</xdr:colOff>
      <xdr:row>11</xdr:row>
      <xdr:rowOff>123826</xdr:rowOff>
    </xdr:from>
    <xdr:to>
      <xdr:col>13</xdr:col>
      <xdr:colOff>247650</xdr:colOff>
      <xdr:row>21</xdr:row>
      <xdr:rowOff>9526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5569224" y="1914526"/>
          <a:ext cx="1641201" cy="1971675"/>
        </a:xfrm>
        <a:prstGeom prst="rect">
          <a:avLst/>
        </a:prstGeom>
        <a:solidFill>
          <a:srgbClr val="FFFF00"/>
        </a:solidFill>
        <a:ln w="158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200" b="1"/>
            <a:t>【</a:t>
          </a:r>
          <a:r>
            <a:rPr kumimoji="1" lang="ja-JP" altLang="en-US" sz="1200" b="1"/>
            <a:t>証明写真</a:t>
          </a:r>
          <a:r>
            <a:rPr kumimoji="1" lang="en-US" altLang="ja-JP" sz="1200" b="1"/>
            <a:t>】</a:t>
          </a:r>
        </a:p>
        <a:p>
          <a:pPr algn="l"/>
          <a:r>
            <a:rPr kumimoji="1" lang="ja-JP" altLang="en-US" sz="900"/>
            <a:t>・上半身、脱帽、無背景、</a:t>
          </a:r>
          <a:endParaRPr kumimoji="1" lang="en-US" altLang="ja-JP" sz="900"/>
        </a:p>
        <a:p>
          <a:pPr algn="l"/>
          <a:r>
            <a:rPr kumimoji="1" lang="ja-JP" altLang="en-US" sz="900"/>
            <a:t>　正面向</a:t>
          </a:r>
          <a:endParaRPr kumimoji="1" lang="en-US" altLang="ja-JP" sz="900"/>
        </a:p>
        <a:p>
          <a:pPr algn="l"/>
          <a:r>
            <a:rPr kumimoji="1" lang="ja-JP" altLang="en-US" sz="900"/>
            <a:t>・最近３ヶ月以内に撮影</a:t>
          </a:r>
          <a:endParaRPr kumimoji="1" lang="en-US" altLang="ja-JP" sz="900"/>
        </a:p>
        <a:p>
          <a:pPr algn="l"/>
          <a:r>
            <a:rPr kumimoji="1" lang="ja-JP" altLang="en-US" sz="900"/>
            <a:t>　したもの</a:t>
          </a:r>
          <a:endParaRPr kumimoji="1" lang="en-US" altLang="ja-JP" sz="900"/>
        </a:p>
        <a:p>
          <a:pPr algn="l"/>
          <a:r>
            <a:rPr kumimoji="1" lang="ja-JP" altLang="en-US" sz="900"/>
            <a:t>・大きさ</a:t>
          </a:r>
          <a:endParaRPr kumimoji="1" lang="en-US" altLang="ja-JP" sz="900"/>
        </a:p>
        <a:p>
          <a:pPr algn="l"/>
          <a:r>
            <a:rPr kumimoji="1" lang="ja-JP" altLang="en-US" sz="900"/>
            <a:t>　この黄色部がかくれる程度</a:t>
          </a:r>
          <a:endParaRPr kumimoji="1" lang="en-US" altLang="ja-JP" sz="900"/>
        </a:p>
        <a:p>
          <a:pPr algn="l"/>
          <a:r>
            <a:rPr kumimoji="1" lang="ja-JP" altLang="en-US" sz="900"/>
            <a:t>・形式</a:t>
          </a:r>
          <a:endParaRPr kumimoji="1" lang="en-US" altLang="ja-JP" sz="900"/>
        </a:p>
        <a:p>
          <a:pPr algn="l"/>
          <a:r>
            <a:rPr kumimoji="1" lang="en-US" altLang="ja-JP" sz="900" baseline="0"/>
            <a:t>    </a:t>
          </a:r>
          <a:r>
            <a:rPr kumimoji="1" lang="en-US" altLang="ja-JP" sz="900"/>
            <a:t>JPEG(JPG)</a:t>
          </a:r>
          <a:r>
            <a:rPr kumimoji="1" lang="ja-JP" altLang="en-US" sz="900"/>
            <a:t>，</a:t>
          </a:r>
          <a:r>
            <a:rPr kumimoji="1" lang="en-US" altLang="ja-JP" sz="900"/>
            <a:t>PNG</a:t>
          </a:r>
          <a:r>
            <a:rPr kumimoji="1" lang="ja-JP" altLang="en-US" sz="900"/>
            <a:t>，</a:t>
          </a:r>
          <a:endParaRPr kumimoji="1" lang="en-US" altLang="ja-JP" sz="900"/>
        </a:p>
        <a:p>
          <a:pPr algn="l"/>
          <a:r>
            <a:rPr kumimoji="1" lang="ja-JP" altLang="en-US" sz="900"/>
            <a:t>　</a:t>
          </a:r>
          <a:r>
            <a:rPr kumimoji="1" lang="en-US" altLang="ja-JP" sz="900"/>
            <a:t>GIF</a:t>
          </a:r>
          <a:r>
            <a:rPr kumimoji="1" lang="ja-JP" altLang="en-US" sz="900"/>
            <a:t>，</a:t>
          </a:r>
          <a:r>
            <a:rPr kumimoji="1" lang="en-US" altLang="ja-JP" sz="900"/>
            <a:t>BMP</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effectLst/>
              <a:latin typeface="+mn-lt"/>
              <a:ea typeface="+mn-ea"/>
              <a:cs typeface="+mn-cs"/>
            </a:rPr>
            <a:t>・</a:t>
          </a:r>
          <a:r>
            <a:rPr kumimoji="1" lang="ja-JP" altLang="ja-JP" sz="900">
              <a:effectLst/>
              <a:latin typeface="+mn-lt"/>
              <a:ea typeface="+mn-ea"/>
              <a:cs typeface="+mn-cs"/>
            </a:rPr>
            <a:t>ファイルサイズ</a:t>
          </a:r>
          <a:endParaRPr kumimoji="1" lang="en-US" altLang="ja-JP" sz="9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effectLst/>
              <a:latin typeface="+mn-lt"/>
              <a:ea typeface="+mn-ea"/>
              <a:cs typeface="+mn-cs"/>
            </a:rPr>
            <a:t>   </a:t>
          </a:r>
          <a:r>
            <a:rPr kumimoji="1" lang="ja-JP" altLang="en-US" sz="900">
              <a:effectLst/>
              <a:latin typeface="+mn-lt"/>
              <a:ea typeface="+mn-ea"/>
              <a:cs typeface="+mn-cs"/>
            </a:rPr>
            <a:t>１００ｋＢ～１ＭＢ程度</a:t>
          </a:r>
          <a:endParaRPr kumimoji="1" lang="en-US" altLang="ja-JP" sz="9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6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effectLst/>
            <a:latin typeface="+mn-lt"/>
            <a:ea typeface="+mn-ea"/>
            <a:cs typeface="+mn-cs"/>
          </a:endParaRPr>
        </a:p>
      </xdr:txBody>
    </xdr:sp>
    <xdr:clientData/>
  </xdr:twoCellAnchor>
  <xdr:twoCellAnchor>
    <xdr:from>
      <xdr:col>16</xdr:col>
      <xdr:colOff>4791075</xdr:colOff>
      <xdr:row>39</xdr:row>
      <xdr:rowOff>152399</xdr:rowOff>
    </xdr:from>
    <xdr:to>
      <xdr:col>18</xdr:col>
      <xdr:colOff>19050</xdr:colOff>
      <xdr:row>51</xdr:row>
      <xdr:rowOff>19049</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17154525" y="7953374"/>
          <a:ext cx="3181350" cy="2314575"/>
        </a:xfrm>
        <a:prstGeom prst="wedgeRoundRectCallout">
          <a:avLst>
            <a:gd name="adj1" fmla="val -86386"/>
            <a:gd name="adj2" fmla="val -5142"/>
            <a:gd name="adj3" fmla="val 16667"/>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49696</xdr:colOff>
          <xdr:row>0</xdr:row>
          <xdr:rowOff>16566</xdr:rowOff>
        </xdr:from>
        <xdr:to>
          <xdr:col>16</xdr:col>
          <xdr:colOff>0</xdr:colOff>
          <xdr:row>8</xdr:row>
          <xdr:rowOff>306458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a:extLst>
                <a:ext uri="{84589F7E-364E-4C9E-8A38-B11213B215E9}">
                  <a14:cameraTool cellRange="Sheet1!$B$1:$I$8" spid="_x0000_s57077"/>
                </a:ext>
              </a:extLst>
            </xdr:cNvPicPr>
          </xdr:nvPicPr>
          <xdr:blipFill>
            <a:blip xmlns:r="http://schemas.openxmlformats.org/officeDocument/2006/relationships" r:embed="rId1"/>
            <a:srcRect/>
            <a:stretch>
              <a:fillRect/>
            </a:stretch>
          </xdr:blipFill>
          <xdr:spPr bwMode="auto">
            <a:xfrm>
              <a:off x="7760805" y="16566"/>
              <a:ext cx="4607704" cy="17062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10</xdr:col>
      <xdr:colOff>171450</xdr:colOff>
      <xdr:row>11</xdr:row>
      <xdr:rowOff>19050</xdr:rowOff>
    </xdr:from>
    <xdr:to>
      <xdr:col>13</xdr:col>
      <xdr:colOff>390525</xdr:colOff>
      <xdr:row>22</xdr:row>
      <xdr:rowOff>9525</xdr:rowOff>
    </xdr:to>
    <xdr:grpSp>
      <xdr:nvGrpSpPr>
        <xdr:cNvPr id="12" name="グループ化 11">
          <a:extLst>
            <a:ext uri="{FF2B5EF4-FFF2-40B4-BE49-F238E27FC236}">
              <a16:creationId xmlns:a16="http://schemas.microsoft.com/office/drawing/2014/main" id="{CE67AC9B-0E62-D33C-44BF-F75FD696FE6C}"/>
            </a:ext>
          </a:extLst>
        </xdr:cNvPr>
        <xdr:cNvGrpSpPr/>
      </xdr:nvGrpSpPr>
      <xdr:grpSpPr>
        <a:xfrm>
          <a:off x="5648325" y="2038350"/>
          <a:ext cx="1914525" cy="2333625"/>
          <a:chOff x="5648325" y="2038350"/>
          <a:chExt cx="1914525" cy="2333625"/>
        </a:xfrm>
      </xdr:grpSpPr>
      <xdr:sp macro="" textlink="">
        <xdr:nvSpPr>
          <xdr:cNvPr id="8" name="正方形/長方形 7">
            <a:extLst>
              <a:ext uri="{FF2B5EF4-FFF2-40B4-BE49-F238E27FC236}">
                <a16:creationId xmlns:a16="http://schemas.microsoft.com/office/drawing/2014/main" id="{5BA9649C-96F2-AFE9-6C61-EBC3AF50CC96}"/>
              </a:ext>
            </a:extLst>
          </xdr:cNvPr>
          <xdr:cNvSpPr/>
        </xdr:nvSpPr>
        <xdr:spPr bwMode="auto">
          <a:xfrm>
            <a:off x="5648325" y="2038350"/>
            <a:ext cx="1914525" cy="2333625"/>
          </a:xfrm>
          <a:prstGeom prst="rect">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1" name="フローチャート: 論理積ゲート 10">
            <a:extLst>
              <a:ext uri="{FF2B5EF4-FFF2-40B4-BE49-F238E27FC236}">
                <a16:creationId xmlns:a16="http://schemas.microsoft.com/office/drawing/2014/main" id="{553E77EF-2E06-CFEC-7308-A39818EC9571}"/>
              </a:ext>
            </a:extLst>
          </xdr:cNvPr>
          <xdr:cNvSpPr/>
        </xdr:nvSpPr>
        <xdr:spPr bwMode="auto">
          <a:xfrm rot="16200000">
            <a:off x="6279356" y="3126575"/>
            <a:ext cx="728663" cy="1704975"/>
          </a:xfrm>
          <a:prstGeom prst="flowChartDelay">
            <a:avLst/>
          </a:prstGeom>
          <a:solidFill>
            <a:srgbClr val="FFFFCC"/>
          </a:solidFill>
          <a:ln w="57150" cap="flat" cmpd="sng" algn="ctr">
            <a:solidFill>
              <a:schemeClr val="tx1">
                <a:lumMod val="50000"/>
                <a:lumOff val="50000"/>
              </a:schemeClr>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nvGrpSpPr>
          <xdr:cNvPr id="10" name="グループ化 9">
            <a:extLst>
              <a:ext uri="{FF2B5EF4-FFF2-40B4-BE49-F238E27FC236}">
                <a16:creationId xmlns:a16="http://schemas.microsoft.com/office/drawing/2014/main" id="{093E3ACE-3FB5-C19E-30DE-1B4EA7B26A8C}"/>
              </a:ext>
            </a:extLst>
          </xdr:cNvPr>
          <xdr:cNvGrpSpPr/>
        </xdr:nvGrpSpPr>
        <xdr:grpSpPr>
          <a:xfrm>
            <a:off x="5695951" y="2219326"/>
            <a:ext cx="1838324" cy="1800224"/>
            <a:chOff x="5610226" y="2228849"/>
            <a:chExt cx="1952625" cy="1952625"/>
          </a:xfrm>
        </xdr:grpSpPr>
        <xdr:sp macro="" textlink="">
          <xdr:nvSpPr>
            <xdr:cNvPr id="9" name="楕円 8">
              <a:extLst>
                <a:ext uri="{FF2B5EF4-FFF2-40B4-BE49-F238E27FC236}">
                  <a16:creationId xmlns:a16="http://schemas.microsoft.com/office/drawing/2014/main" id="{BAA55615-8CD2-0D96-1AF2-A37C0033B88C}"/>
                </a:ext>
              </a:extLst>
            </xdr:cNvPr>
            <xdr:cNvSpPr/>
          </xdr:nvSpPr>
          <xdr:spPr bwMode="auto">
            <a:xfrm>
              <a:off x="5838825" y="2457450"/>
              <a:ext cx="1504950" cy="1485900"/>
            </a:xfrm>
            <a:prstGeom prst="ellipse">
              <a:avLst/>
            </a:prstGeom>
            <a:solidFill>
              <a:srgbClr val="FFFFCC"/>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6" name="グラフィックス 5" descr="笑顔 (塗りつぶしなし) 単色塗りつぶし">
              <a:extLst>
                <a:ext uri="{FF2B5EF4-FFF2-40B4-BE49-F238E27FC236}">
                  <a16:creationId xmlns:a16="http://schemas.microsoft.com/office/drawing/2014/main" id="{9476EB90-84BD-0EAE-679D-D99DA95706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610226" y="2228849"/>
              <a:ext cx="1952625" cy="1952625"/>
            </a:xfrm>
            <a:prstGeom prst="rect">
              <a:avLst/>
            </a:prstGeom>
          </xdr:spPr>
        </xdr:pic>
      </xdr:grpSp>
    </xdr:grpSp>
    <xdr:clientData/>
  </xdr:twoCellAnchor>
  <xdr:oneCellAnchor>
    <xdr:from>
      <xdr:col>0</xdr:col>
      <xdr:colOff>469824</xdr:colOff>
      <xdr:row>10</xdr:row>
      <xdr:rowOff>77686</xdr:rowOff>
    </xdr:from>
    <xdr:ext cx="257175" cy="264560"/>
    <xdr:sp macro="" textlink="">
      <xdr:nvSpPr>
        <xdr:cNvPr id="23" name="テキスト ボックス 22">
          <a:extLst>
            <a:ext uri="{FF2B5EF4-FFF2-40B4-BE49-F238E27FC236}">
              <a16:creationId xmlns:a16="http://schemas.microsoft.com/office/drawing/2014/main" id="{44490D01-EED8-455B-B20D-6DEF6061E630}"/>
            </a:ext>
          </a:extLst>
        </xdr:cNvPr>
        <xdr:cNvSpPr txBox="1"/>
      </xdr:nvSpPr>
      <xdr:spPr>
        <a:xfrm>
          <a:off x="469824" y="1858447"/>
          <a:ext cx="257175" cy="26456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1</a:t>
          </a:r>
          <a:endParaRPr kumimoji="1" lang="ja-JP" altLang="en-US" sz="1100"/>
        </a:p>
      </xdr:txBody>
    </xdr:sp>
    <xdr:clientData/>
  </xdr:oneCellAnchor>
  <xdr:oneCellAnchor>
    <xdr:from>
      <xdr:col>0</xdr:col>
      <xdr:colOff>397566</xdr:colOff>
      <xdr:row>13</xdr:row>
      <xdr:rowOff>52595</xdr:rowOff>
    </xdr:from>
    <xdr:ext cx="224118" cy="257736"/>
    <xdr:sp macro="" textlink="">
      <xdr:nvSpPr>
        <xdr:cNvPr id="24" name="テキスト ボックス 23">
          <a:extLst>
            <a:ext uri="{FF2B5EF4-FFF2-40B4-BE49-F238E27FC236}">
              <a16:creationId xmlns:a16="http://schemas.microsoft.com/office/drawing/2014/main" id="{E1DC7032-6CDD-430C-8DAE-5606F71E59B4}"/>
            </a:ext>
          </a:extLst>
        </xdr:cNvPr>
        <xdr:cNvSpPr txBox="1"/>
      </xdr:nvSpPr>
      <xdr:spPr>
        <a:xfrm>
          <a:off x="397566" y="2495965"/>
          <a:ext cx="224118" cy="25773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a:t>
          </a:r>
          <a:endParaRPr kumimoji="1" lang="ja-JP" altLang="en-US" sz="1100"/>
        </a:p>
      </xdr:txBody>
    </xdr:sp>
    <xdr:clientData/>
  </xdr:oneCellAnchor>
  <xdr:oneCellAnchor>
    <xdr:from>
      <xdr:col>0</xdr:col>
      <xdr:colOff>482963</xdr:colOff>
      <xdr:row>15</xdr:row>
      <xdr:rowOff>11573</xdr:rowOff>
    </xdr:from>
    <xdr:ext cx="228367" cy="246529"/>
    <xdr:sp macro="" textlink="">
      <xdr:nvSpPr>
        <xdr:cNvPr id="25" name="テキスト ボックス 24">
          <a:extLst>
            <a:ext uri="{FF2B5EF4-FFF2-40B4-BE49-F238E27FC236}">
              <a16:creationId xmlns:a16="http://schemas.microsoft.com/office/drawing/2014/main" id="{ABC1625F-461F-4589-8EEA-0A1B9C606386}"/>
            </a:ext>
          </a:extLst>
        </xdr:cNvPr>
        <xdr:cNvSpPr txBox="1"/>
      </xdr:nvSpPr>
      <xdr:spPr>
        <a:xfrm>
          <a:off x="482963" y="2852508"/>
          <a:ext cx="228367" cy="24652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a:t>
          </a:r>
          <a:endParaRPr kumimoji="1" lang="ja-JP" altLang="en-US" sz="1100"/>
        </a:p>
      </xdr:txBody>
    </xdr:sp>
    <xdr:clientData/>
  </xdr:oneCellAnchor>
  <xdr:oneCellAnchor>
    <xdr:from>
      <xdr:col>4</xdr:col>
      <xdr:colOff>342613</xdr:colOff>
      <xdr:row>18</xdr:row>
      <xdr:rowOff>102882</xdr:rowOff>
    </xdr:from>
    <xdr:ext cx="262758" cy="256190"/>
    <xdr:sp macro="" textlink="">
      <xdr:nvSpPr>
        <xdr:cNvPr id="26" name="テキスト ボックス 25">
          <a:extLst>
            <a:ext uri="{FF2B5EF4-FFF2-40B4-BE49-F238E27FC236}">
              <a16:creationId xmlns:a16="http://schemas.microsoft.com/office/drawing/2014/main" id="{D88EC4FF-E8F3-41AD-9BEF-71E81CABE453}"/>
            </a:ext>
          </a:extLst>
        </xdr:cNvPr>
        <xdr:cNvSpPr txBox="1"/>
      </xdr:nvSpPr>
      <xdr:spPr>
        <a:xfrm>
          <a:off x="2065396" y="3589860"/>
          <a:ext cx="262758" cy="25619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9</a:t>
          </a:r>
          <a:endParaRPr kumimoji="1" lang="ja-JP" altLang="en-US" sz="1100"/>
        </a:p>
      </xdr:txBody>
    </xdr:sp>
    <xdr:clientData/>
  </xdr:oneCellAnchor>
  <xdr:oneCellAnchor>
    <xdr:from>
      <xdr:col>0</xdr:col>
      <xdr:colOff>430796</xdr:colOff>
      <xdr:row>21</xdr:row>
      <xdr:rowOff>70038</xdr:rowOff>
    </xdr:from>
    <xdr:ext cx="328449" cy="280147"/>
    <xdr:sp macro="" textlink="">
      <xdr:nvSpPr>
        <xdr:cNvPr id="27" name="テキスト ボックス 26">
          <a:extLst>
            <a:ext uri="{FF2B5EF4-FFF2-40B4-BE49-F238E27FC236}">
              <a16:creationId xmlns:a16="http://schemas.microsoft.com/office/drawing/2014/main" id="{F416B478-785B-456E-8B96-BD764D854722}"/>
            </a:ext>
          </a:extLst>
        </xdr:cNvPr>
        <xdr:cNvSpPr txBox="1"/>
      </xdr:nvSpPr>
      <xdr:spPr>
        <a:xfrm>
          <a:off x="430796" y="4203060"/>
          <a:ext cx="328449" cy="28014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10</a:t>
          </a:r>
          <a:endParaRPr kumimoji="1" lang="ja-JP" altLang="en-US" sz="1100"/>
        </a:p>
      </xdr:txBody>
    </xdr:sp>
    <xdr:clientData/>
  </xdr:oneCellAnchor>
  <xdr:oneCellAnchor>
    <xdr:from>
      <xdr:col>6</xdr:col>
      <xdr:colOff>111844</xdr:colOff>
      <xdr:row>10</xdr:row>
      <xdr:rowOff>57978</xdr:rowOff>
    </xdr:from>
    <xdr:ext cx="256189" cy="249620"/>
    <xdr:sp macro="" textlink="">
      <xdr:nvSpPr>
        <xdr:cNvPr id="28" name="テキスト ボックス 27">
          <a:extLst>
            <a:ext uri="{FF2B5EF4-FFF2-40B4-BE49-F238E27FC236}">
              <a16:creationId xmlns:a16="http://schemas.microsoft.com/office/drawing/2014/main" id="{5E59873B-6AB1-4CE9-8A9F-20C6F615FFA9}"/>
            </a:ext>
          </a:extLst>
        </xdr:cNvPr>
        <xdr:cNvSpPr txBox="1"/>
      </xdr:nvSpPr>
      <xdr:spPr>
        <a:xfrm>
          <a:off x="2571779" y="1838739"/>
          <a:ext cx="256189" cy="24962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4</a:t>
          </a:r>
          <a:endParaRPr kumimoji="1" lang="ja-JP" altLang="en-US" sz="1100"/>
        </a:p>
      </xdr:txBody>
    </xdr:sp>
    <xdr:clientData/>
  </xdr:oneCellAnchor>
  <xdr:oneCellAnchor>
    <xdr:from>
      <xdr:col>6</xdr:col>
      <xdr:colOff>111844</xdr:colOff>
      <xdr:row>12</xdr:row>
      <xdr:rowOff>64962</xdr:rowOff>
    </xdr:from>
    <xdr:ext cx="256189" cy="256190"/>
    <xdr:sp macro="" textlink="">
      <xdr:nvSpPr>
        <xdr:cNvPr id="29" name="テキスト ボックス 28">
          <a:extLst>
            <a:ext uri="{FF2B5EF4-FFF2-40B4-BE49-F238E27FC236}">
              <a16:creationId xmlns:a16="http://schemas.microsoft.com/office/drawing/2014/main" id="{075115BE-3424-4FD5-944B-A8CA25DC74A6}"/>
            </a:ext>
          </a:extLst>
        </xdr:cNvPr>
        <xdr:cNvSpPr txBox="1"/>
      </xdr:nvSpPr>
      <xdr:spPr>
        <a:xfrm>
          <a:off x="2571779" y="2326114"/>
          <a:ext cx="256189" cy="25619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5</a:t>
          </a:r>
          <a:endParaRPr kumimoji="1" lang="ja-JP" altLang="en-US" sz="1100"/>
        </a:p>
      </xdr:txBody>
    </xdr:sp>
    <xdr:clientData/>
  </xdr:oneCellAnchor>
  <xdr:oneCellAnchor>
    <xdr:from>
      <xdr:col>6</xdr:col>
      <xdr:colOff>111845</xdr:colOff>
      <xdr:row>14</xdr:row>
      <xdr:rowOff>105974</xdr:rowOff>
    </xdr:from>
    <xdr:ext cx="255416" cy="266623"/>
    <xdr:sp macro="" textlink="">
      <xdr:nvSpPr>
        <xdr:cNvPr id="30" name="テキスト ボックス 29">
          <a:extLst>
            <a:ext uri="{FF2B5EF4-FFF2-40B4-BE49-F238E27FC236}">
              <a16:creationId xmlns:a16="http://schemas.microsoft.com/office/drawing/2014/main" id="{582FBD52-1F79-4BC7-A3E9-0361FA93AB1E}"/>
            </a:ext>
          </a:extLst>
        </xdr:cNvPr>
        <xdr:cNvSpPr txBox="1"/>
      </xdr:nvSpPr>
      <xdr:spPr>
        <a:xfrm>
          <a:off x="2571780" y="2731561"/>
          <a:ext cx="255416" cy="266623"/>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7</a:t>
          </a:r>
          <a:endParaRPr kumimoji="1" lang="ja-JP" altLang="en-US" sz="1100"/>
        </a:p>
      </xdr:txBody>
    </xdr:sp>
    <xdr:clientData/>
  </xdr:oneCellAnchor>
  <xdr:oneCellAnchor>
    <xdr:from>
      <xdr:col>5</xdr:col>
      <xdr:colOff>61224</xdr:colOff>
      <xdr:row>16</xdr:row>
      <xdr:rowOff>119884</xdr:rowOff>
    </xdr:from>
    <xdr:ext cx="262758" cy="256190"/>
    <xdr:sp macro="" textlink="">
      <xdr:nvSpPr>
        <xdr:cNvPr id="31" name="テキスト ボックス 30">
          <a:extLst>
            <a:ext uri="{FF2B5EF4-FFF2-40B4-BE49-F238E27FC236}">
              <a16:creationId xmlns:a16="http://schemas.microsoft.com/office/drawing/2014/main" id="{4CA1F8A9-FE3F-47FC-AD8F-75CF423EA612}"/>
            </a:ext>
          </a:extLst>
        </xdr:cNvPr>
        <xdr:cNvSpPr txBox="1"/>
      </xdr:nvSpPr>
      <xdr:spPr>
        <a:xfrm>
          <a:off x="2156724" y="3176167"/>
          <a:ext cx="262758" cy="25619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8</a:t>
          </a:r>
          <a:endParaRPr kumimoji="1" lang="ja-JP" altLang="en-US" sz="1100"/>
        </a:p>
      </xdr:txBody>
    </xdr:sp>
    <xdr:clientData/>
  </xdr:oneCellAnchor>
  <xdr:oneCellAnchor>
    <xdr:from>
      <xdr:col>5</xdr:col>
      <xdr:colOff>255369</xdr:colOff>
      <xdr:row>18</xdr:row>
      <xdr:rowOff>92450</xdr:rowOff>
    </xdr:from>
    <xdr:ext cx="260053" cy="280147"/>
    <xdr:sp macro="" textlink="">
      <xdr:nvSpPr>
        <xdr:cNvPr id="32" name="テキスト ボックス 31">
          <a:extLst>
            <a:ext uri="{FF2B5EF4-FFF2-40B4-BE49-F238E27FC236}">
              <a16:creationId xmlns:a16="http://schemas.microsoft.com/office/drawing/2014/main" id="{F0245944-7B7D-4604-83C6-75C86EF3BAE1}"/>
            </a:ext>
          </a:extLst>
        </xdr:cNvPr>
        <xdr:cNvSpPr txBox="1"/>
      </xdr:nvSpPr>
      <xdr:spPr>
        <a:xfrm>
          <a:off x="2350869" y="3579428"/>
          <a:ext cx="260053" cy="28014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6</a:t>
          </a:r>
          <a:endParaRPr kumimoji="1" lang="ja-JP" altLang="en-US" sz="1100"/>
        </a:p>
      </xdr:txBody>
    </xdr:sp>
    <xdr:clientData/>
  </xdr:oneCellAnchor>
  <xdr:oneCellAnchor>
    <xdr:from>
      <xdr:col>0</xdr:col>
      <xdr:colOff>488674</xdr:colOff>
      <xdr:row>29</xdr:row>
      <xdr:rowOff>32815</xdr:rowOff>
    </xdr:from>
    <xdr:ext cx="347382" cy="288552"/>
    <xdr:sp macro="" textlink="">
      <xdr:nvSpPr>
        <xdr:cNvPr id="33" name="テキスト ボックス 32">
          <a:extLst>
            <a:ext uri="{FF2B5EF4-FFF2-40B4-BE49-F238E27FC236}">
              <a16:creationId xmlns:a16="http://schemas.microsoft.com/office/drawing/2014/main" id="{5F0BC4E5-201A-4980-9511-B95F24FFD383}"/>
            </a:ext>
          </a:extLst>
        </xdr:cNvPr>
        <xdr:cNvSpPr txBox="1"/>
      </xdr:nvSpPr>
      <xdr:spPr>
        <a:xfrm>
          <a:off x="488674" y="5764380"/>
          <a:ext cx="347382" cy="28855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11</a:t>
          </a:r>
          <a:endParaRPr kumimoji="1" lang="ja-JP" altLang="en-US" sz="1100"/>
        </a:p>
      </xdr:txBody>
    </xdr:sp>
    <xdr:clientData/>
  </xdr:oneCellAnchor>
  <xdr:oneCellAnchor>
    <xdr:from>
      <xdr:col>0</xdr:col>
      <xdr:colOff>515008</xdr:colOff>
      <xdr:row>33</xdr:row>
      <xdr:rowOff>32373</xdr:rowOff>
    </xdr:from>
    <xdr:ext cx="333375" cy="263147"/>
    <xdr:sp macro="" textlink="">
      <xdr:nvSpPr>
        <xdr:cNvPr id="34" name="テキスト ボックス 33">
          <a:extLst>
            <a:ext uri="{FF2B5EF4-FFF2-40B4-BE49-F238E27FC236}">
              <a16:creationId xmlns:a16="http://schemas.microsoft.com/office/drawing/2014/main" id="{FC76A5F8-13FE-4B43-85DB-63B13D3F2E92}"/>
            </a:ext>
          </a:extLst>
        </xdr:cNvPr>
        <xdr:cNvSpPr txBox="1"/>
      </xdr:nvSpPr>
      <xdr:spPr>
        <a:xfrm>
          <a:off x="515008" y="6559069"/>
          <a:ext cx="333375" cy="26314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12</a:t>
          </a:r>
          <a:endParaRPr kumimoji="1" lang="ja-JP" altLang="en-US" sz="1100"/>
        </a:p>
      </xdr:txBody>
    </xdr:sp>
    <xdr:clientData/>
  </xdr:oneCellAnchor>
  <xdr:oneCellAnchor>
    <xdr:from>
      <xdr:col>0</xdr:col>
      <xdr:colOff>524534</xdr:colOff>
      <xdr:row>37</xdr:row>
      <xdr:rowOff>42313</xdr:rowOff>
    </xdr:from>
    <xdr:ext cx="333374" cy="269329"/>
    <xdr:sp macro="" textlink="">
      <xdr:nvSpPr>
        <xdr:cNvPr id="35" name="テキスト ボックス 34">
          <a:extLst>
            <a:ext uri="{FF2B5EF4-FFF2-40B4-BE49-F238E27FC236}">
              <a16:creationId xmlns:a16="http://schemas.microsoft.com/office/drawing/2014/main" id="{4E09D75E-D308-45A3-BDDF-E7B205720447}"/>
            </a:ext>
          </a:extLst>
        </xdr:cNvPr>
        <xdr:cNvSpPr txBox="1"/>
      </xdr:nvSpPr>
      <xdr:spPr>
        <a:xfrm>
          <a:off x="524534" y="7397270"/>
          <a:ext cx="333374" cy="26932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13</a:t>
          </a:r>
          <a:endParaRPr kumimoji="1" lang="ja-JP" altLang="en-US" sz="1100"/>
        </a:p>
      </xdr:txBody>
    </xdr:sp>
    <xdr:clientData/>
  </xdr:oneCellAnchor>
  <xdr:oneCellAnchor>
    <xdr:from>
      <xdr:col>1</xdr:col>
      <xdr:colOff>58823</xdr:colOff>
      <xdr:row>41</xdr:row>
      <xdr:rowOff>101079</xdr:rowOff>
    </xdr:from>
    <xdr:ext cx="328448" cy="266622"/>
    <xdr:sp macro="" textlink="">
      <xdr:nvSpPr>
        <xdr:cNvPr id="36" name="テキスト ボックス 35">
          <a:extLst>
            <a:ext uri="{FF2B5EF4-FFF2-40B4-BE49-F238E27FC236}">
              <a16:creationId xmlns:a16="http://schemas.microsoft.com/office/drawing/2014/main" id="{76F344EA-0EB4-4B52-85D8-FA549CB2B056}"/>
            </a:ext>
          </a:extLst>
        </xdr:cNvPr>
        <xdr:cNvSpPr txBox="1"/>
      </xdr:nvSpPr>
      <xdr:spPr>
        <a:xfrm>
          <a:off x="588910" y="8259449"/>
          <a:ext cx="328448" cy="2666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14</a:t>
          </a:r>
          <a:endParaRPr kumimoji="1" lang="ja-JP" altLang="en-US" sz="1100"/>
        </a:p>
      </xdr:txBody>
    </xdr:sp>
    <xdr:clientData/>
  </xdr:oneCellAnchor>
  <xdr:oneCellAnchor>
    <xdr:from>
      <xdr:col>13</xdr:col>
      <xdr:colOff>144361</xdr:colOff>
      <xdr:row>23</xdr:row>
      <xdr:rowOff>41414</xdr:rowOff>
    </xdr:from>
    <xdr:ext cx="352424" cy="266701"/>
    <xdr:sp macro="" textlink="">
      <xdr:nvSpPr>
        <xdr:cNvPr id="37" name="テキスト ボックス 36">
          <a:extLst>
            <a:ext uri="{FF2B5EF4-FFF2-40B4-BE49-F238E27FC236}">
              <a16:creationId xmlns:a16="http://schemas.microsoft.com/office/drawing/2014/main" id="{4E370C0A-6953-460A-A0A8-D20C36F838B5}"/>
            </a:ext>
          </a:extLst>
        </xdr:cNvPr>
        <xdr:cNvSpPr txBox="1"/>
      </xdr:nvSpPr>
      <xdr:spPr>
        <a:xfrm>
          <a:off x="7325383" y="4605131"/>
          <a:ext cx="352424" cy="26670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18</a:t>
          </a:r>
          <a:endParaRPr kumimoji="1" lang="ja-JP" altLang="en-US" sz="1100"/>
        </a:p>
      </xdr:txBody>
    </xdr:sp>
    <xdr:clientData/>
  </xdr:oneCellAnchor>
  <xdr:oneCellAnchor>
    <xdr:from>
      <xdr:col>9</xdr:col>
      <xdr:colOff>526604</xdr:colOff>
      <xdr:row>33</xdr:row>
      <xdr:rowOff>21536</xdr:rowOff>
    </xdr:from>
    <xdr:ext cx="333375" cy="266700"/>
    <xdr:sp macro="" textlink="">
      <xdr:nvSpPr>
        <xdr:cNvPr id="38" name="テキスト ボックス 37">
          <a:extLst>
            <a:ext uri="{FF2B5EF4-FFF2-40B4-BE49-F238E27FC236}">
              <a16:creationId xmlns:a16="http://schemas.microsoft.com/office/drawing/2014/main" id="{485C1BB4-BF4C-47A3-8E3A-DCBBE1B28164}"/>
            </a:ext>
          </a:extLst>
        </xdr:cNvPr>
        <xdr:cNvSpPr txBox="1"/>
      </xdr:nvSpPr>
      <xdr:spPr>
        <a:xfrm>
          <a:off x="5429908" y="6548232"/>
          <a:ext cx="333375" cy="2667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20</a:t>
          </a:r>
          <a:endParaRPr kumimoji="1" lang="ja-JP" altLang="en-US" sz="1100"/>
        </a:p>
      </xdr:txBody>
    </xdr:sp>
    <xdr:clientData/>
  </xdr:oneCellAnchor>
  <xdr:oneCellAnchor>
    <xdr:from>
      <xdr:col>10</xdr:col>
      <xdr:colOff>23435</xdr:colOff>
      <xdr:row>36</xdr:row>
      <xdr:rowOff>75375</xdr:rowOff>
    </xdr:from>
    <xdr:ext cx="333375" cy="266699"/>
    <xdr:sp macro="" textlink="">
      <xdr:nvSpPr>
        <xdr:cNvPr id="39" name="テキスト ボックス 38">
          <a:extLst>
            <a:ext uri="{FF2B5EF4-FFF2-40B4-BE49-F238E27FC236}">
              <a16:creationId xmlns:a16="http://schemas.microsoft.com/office/drawing/2014/main" id="{57748FFC-1976-4873-A123-D64CBDB557C1}"/>
            </a:ext>
          </a:extLst>
        </xdr:cNvPr>
        <xdr:cNvSpPr txBox="1"/>
      </xdr:nvSpPr>
      <xdr:spPr>
        <a:xfrm>
          <a:off x="5506522" y="7223266"/>
          <a:ext cx="333375" cy="26669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21</a:t>
          </a:r>
          <a:endParaRPr kumimoji="1" lang="ja-JP" altLang="en-US" sz="1100"/>
        </a:p>
      </xdr:txBody>
    </xdr:sp>
    <xdr:clientData/>
  </xdr:oneCellAnchor>
  <xdr:oneCellAnchor>
    <xdr:from>
      <xdr:col>10</xdr:col>
      <xdr:colOff>23436</xdr:colOff>
      <xdr:row>39</xdr:row>
      <xdr:rowOff>180564</xdr:rowOff>
    </xdr:from>
    <xdr:ext cx="333374" cy="228600"/>
    <xdr:sp macro="" textlink="">
      <xdr:nvSpPr>
        <xdr:cNvPr id="40" name="テキスト ボックス 39">
          <a:extLst>
            <a:ext uri="{FF2B5EF4-FFF2-40B4-BE49-F238E27FC236}">
              <a16:creationId xmlns:a16="http://schemas.microsoft.com/office/drawing/2014/main" id="{5BB86E7E-AB2C-4125-A057-9474E86A10B8}"/>
            </a:ext>
          </a:extLst>
        </xdr:cNvPr>
        <xdr:cNvSpPr txBox="1"/>
      </xdr:nvSpPr>
      <xdr:spPr>
        <a:xfrm>
          <a:off x="5506523" y="7941368"/>
          <a:ext cx="333374" cy="2286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22</a:t>
          </a:r>
          <a:endParaRPr kumimoji="1" lang="ja-JP" altLang="en-US" sz="1100"/>
        </a:p>
      </xdr:txBody>
    </xdr:sp>
    <xdr:clientData/>
  </xdr:oneCellAnchor>
  <xdr:oneCellAnchor>
    <xdr:from>
      <xdr:col>10</xdr:col>
      <xdr:colOff>31717</xdr:colOff>
      <xdr:row>42</xdr:row>
      <xdr:rowOff>68749</xdr:rowOff>
    </xdr:from>
    <xdr:ext cx="333375" cy="247649"/>
    <xdr:sp macro="" textlink="">
      <xdr:nvSpPr>
        <xdr:cNvPr id="41" name="テキスト ボックス 40">
          <a:extLst>
            <a:ext uri="{FF2B5EF4-FFF2-40B4-BE49-F238E27FC236}">
              <a16:creationId xmlns:a16="http://schemas.microsoft.com/office/drawing/2014/main" id="{B44EE5F6-51DA-4E90-BA56-4C0DEC4A0E6F}"/>
            </a:ext>
          </a:extLst>
        </xdr:cNvPr>
        <xdr:cNvSpPr txBox="1"/>
      </xdr:nvSpPr>
      <xdr:spPr>
        <a:xfrm>
          <a:off x="5514804" y="8442466"/>
          <a:ext cx="333375" cy="2476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23</a:t>
          </a:r>
          <a:endParaRPr kumimoji="1" lang="ja-JP" altLang="en-US" sz="1100"/>
        </a:p>
      </xdr:txBody>
    </xdr:sp>
    <xdr:clientData/>
  </xdr:oneCellAnchor>
  <xdr:oneCellAnchor>
    <xdr:from>
      <xdr:col>10</xdr:col>
      <xdr:colOff>23021</xdr:colOff>
      <xdr:row>26</xdr:row>
      <xdr:rowOff>128382</xdr:rowOff>
    </xdr:from>
    <xdr:ext cx="352424" cy="238125"/>
    <xdr:sp macro="" textlink="">
      <xdr:nvSpPr>
        <xdr:cNvPr id="42" name="テキスト ボックス 41">
          <a:extLst>
            <a:ext uri="{FF2B5EF4-FFF2-40B4-BE49-F238E27FC236}">
              <a16:creationId xmlns:a16="http://schemas.microsoft.com/office/drawing/2014/main" id="{D2D58764-7C38-4937-BEC0-E1147010CA06}"/>
            </a:ext>
          </a:extLst>
        </xdr:cNvPr>
        <xdr:cNvSpPr txBox="1"/>
      </xdr:nvSpPr>
      <xdr:spPr>
        <a:xfrm>
          <a:off x="5506108" y="5271882"/>
          <a:ext cx="352424" cy="2381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19</a:t>
          </a:r>
          <a:endParaRPr kumimoji="1" lang="ja-JP" altLang="en-US" sz="1100"/>
        </a:p>
      </xdr:txBody>
    </xdr:sp>
    <xdr:clientData/>
  </xdr:oneCellAnchor>
  <xdr:oneCellAnchor>
    <xdr:from>
      <xdr:col>0</xdr:col>
      <xdr:colOff>471769</xdr:colOff>
      <xdr:row>54</xdr:row>
      <xdr:rowOff>184289</xdr:rowOff>
    </xdr:from>
    <xdr:ext cx="342899" cy="285750"/>
    <xdr:sp macro="" textlink="">
      <xdr:nvSpPr>
        <xdr:cNvPr id="43" name="テキスト ボックス 42">
          <a:extLst>
            <a:ext uri="{FF2B5EF4-FFF2-40B4-BE49-F238E27FC236}">
              <a16:creationId xmlns:a16="http://schemas.microsoft.com/office/drawing/2014/main" id="{2700EF0A-4955-4F64-A2F8-C0B821C97278}"/>
            </a:ext>
          </a:extLst>
        </xdr:cNvPr>
        <xdr:cNvSpPr txBox="1"/>
      </xdr:nvSpPr>
      <xdr:spPr>
        <a:xfrm>
          <a:off x="471769" y="10993093"/>
          <a:ext cx="342899" cy="2857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16</a:t>
          </a:r>
          <a:endParaRPr kumimoji="1" lang="ja-JP" altLang="en-US" sz="1100"/>
        </a:p>
      </xdr:txBody>
    </xdr:sp>
    <xdr:clientData/>
  </xdr:oneCellAnchor>
  <xdr:oneCellAnchor>
    <xdr:from>
      <xdr:col>0</xdr:col>
      <xdr:colOff>381000</xdr:colOff>
      <xdr:row>52</xdr:row>
      <xdr:rowOff>179319</xdr:rowOff>
    </xdr:from>
    <xdr:ext cx="333375" cy="266700"/>
    <xdr:sp macro="" textlink="">
      <xdr:nvSpPr>
        <xdr:cNvPr id="44" name="テキスト ボックス 43">
          <a:extLst>
            <a:ext uri="{FF2B5EF4-FFF2-40B4-BE49-F238E27FC236}">
              <a16:creationId xmlns:a16="http://schemas.microsoft.com/office/drawing/2014/main" id="{37B18AAD-141C-485D-87FA-9E3374D9613D}"/>
            </a:ext>
          </a:extLst>
        </xdr:cNvPr>
        <xdr:cNvSpPr txBox="1"/>
      </xdr:nvSpPr>
      <xdr:spPr>
        <a:xfrm>
          <a:off x="381000" y="10573993"/>
          <a:ext cx="333375" cy="26670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15</a:t>
          </a:r>
          <a:endParaRPr kumimoji="1" lang="ja-JP" altLang="en-US" sz="1100"/>
        </a:p>
      </xdr:txBody>
    </xdr:sp>
    <xdr:clientData/>
  </xdr:oneCellAnchor>
  <xdr:oneCellAnchor>
    <xdr:from>
      <xdr:col>0</xdr:col>
      <xdr:colOff>388284</xdr:colOff>
      <xdr:row>60</xdr:row>
      <xdr:rowOff>175520</xdr:rowOff>
    </xdr:from>
    <xdr:ext cx="342900" cy="265578"/>
    <xdr:sp macro="" textlink="">
      <xdr:nvSpPr>
        <xdr:cNvPr id="45" name="テキスト ボックス 44">
          <a:extLst>
            <a:ext uri="{FF2B5EF4-FFF2-40B4-BE49-F238E27FC236}">
              <a16:creationId xmlns:a16="http://schemas.microsoft.com/office/drawing/2014/main" id="{CEE73631-4ED0-4F6C-A5BC-714D13A4DF2F}"/>
            </a:ext>
          </a:extLst>
        </xdr:cNvPr>
        <xdr:cNvSpPr txBox="1"/>
      </xdr:nvSpPr>
      <xdr:spPr>
        <a:xfrm>
          <a:off x="388284" y="12292977"/>
          <a:ext cx="342900" cy="26557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17</a:t>
          </a:r>
          <a:endParaRPr kumimoji="1" lang="ja-JP" altLang="en-US" sz="1100"/>
        </a:p>
      </xdr:txBody>
    </xdr:sp>
    <xdr:clientData/>
  </xdr:oneCellAnchor>
  <xdr:oneCellAnchor>
    <xdr:from>
      <xdr:col>11</xdr:col>
      <xdr:colOff>596421</xdr:colOff>
      <xdr:row>57</xdr:row>
      <xdr:rowOff>185460</xdr:rowOff>
    </xdr:from>
    <xdr:ext cx="342900" cy="246528"/>
    <xdr:sp macro="" textlink="">
      <xdr:nvSpPr>
        <xdr:cNvPr id="46" name="テキスト ボックス 45">
          <a:extLst>
            <a:ext uri="{FF2B5EF4-FFF2-40B4-BE49-F238E27FC236}">
              <a16:creationId xmlns:a16="http://schemas.microsoft.com/office/drawing/2014/main" id="{DD74AAB9-E6F3-4D3F-91AB-CCF668ECAEF0}"/>
            </a:ext>
          </a:extLst>
        </xdr:cNvPr>
        <xdr:cNvSpPr txBox="1"/>
      </xdr:nvSpPr>
      <xdr:spPr>
        <a:xfrm>
          <a:off x="6443943" y="11607177"/>
          <a:ext cx="342900" cy="24652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29</a:t>
          </a:r>
          <a:endParaRPr kumimoji="1" lang="ja-JP" altLang="en-US" sz="1100"/>
        </a:p>
      </xdr:txBody>
    </xdr:sp>
    <xdr:clientData/>
  </xdr:oneCellAnchor>
  <xdr:oneCellAnchor>
    <xdr:from>
      <xdr:col>10</xdr:col>
      <xdr:colOff>94081</xdr:colOff>
      <xdr:row>54</xdr:row>
      <xdr:rowOff>184289</xdr:rowOff>
    </xdr:from>
    <xdr:ext cx="342900" cy="238125"/>
    <xdr:sp macro="" textlink="">
      <xdr:nvSpPr>
        <xdr:cNvPr id="47" name="テキスト ボックス 46">
          <a:extLst>
            <a:ext uri="{FF2B5EF4-FFF2-40B4-BE49-F238E27FC236}">
              <a16:creationId xmlns:a16="http://schemas.microsoft.com/office/drawing/2014/main" id="{C1BE0D33-81EC-4A34-897C-D9F3BF1FBB46}"/>
            </a:ext>
          </a:extLst>
        </xdr:cNvPr>
        <xdr:cNvSpPr txBox="1"/>
      </xdr:nvSpPr>
      <xdr:spPr>
        <a:xfrm>
          <a:off x="5577168" y="10993093"/>
          <a:ext cx="342900" cy="2381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28</a:t>
          </a:r>
          <a:endParaRPr kumimoji="1" lang="ja-JP" altLang="en-US" sz="1100"/>
        </a:p>
      </xdr:txBody>
    </xdr:sp>
    <xdr:clientData/>
  </xdr:oneCellAnchor>
  <xdr:oneCellAnchor>
    <xdr:from>
      <xdr:col>10</xdr:col>
      <xdr:colOff>65507</xdr:colOff>
      <xdr:row>52</xdr:row>
      <xdr:rowOff>169794</xdr:rowOff>
    </xdr:from>
    <xdr:ext cx="342900" cy="247650"/>
    <xdr:sp macro="" textlink="">
      <xdr:nvSpPr>
        <xdr:cNvPr id="48" name="テキスト ボックス 47">
          <a:extLst>
            <a:ext uri="{FF2B5EF4-FFF2-40B4-BE49-F238E27FC236}">
              <a16:creationId xmlns:a16="http://schemas.microsoft.com/office/drawing/2014/main" id="{5D99BB5D-8FB4-485F-9974-3A3E02ADAD0C}"/>
            </a:ext>
          </a:extLst>
        </xdr:cNvPr>
        <xdr:cNvSpPr txBox="1"/>
      </xdr:nvSpPr>
      <xdr:spPr>
        <a:xfrm>
          <a:off x="5548594" y="10564468"/>
          <a:ext cx="342900" cy="2476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27</a:t>
          </a:r>
          <a:endParaRPr kumimoji="1" lang="ja-JP" altLang="en-US" sz="1100"/>
        </a:p>
      </xdr:txBody>
    </xdr:sp>
    <xdr:clientData/>
  </xdr:oneCellAnchor>
  <xdr:oneCellAnchor>
    <xdr:from>
      <xdr:col>9</xdr:col>
      <xdr:colOff>378589</xdr:colOff>
      <xdr:row>47</xdr:row>
      <xdr:rowOff>128796</xdr:rowOff>
    </xdr:from>
    <xdr:ext cx="352425" cy="247650"/>
    <xdr:sp macro="" textlink="">
      <xdr:nvSpPr>
        <xdr:cNvPr id="49" name="テキスト ボックス 48">
          <a:extLst>
            <a:ext uri="{FF2B5EF4-FFF2-40B4-BE49-F238E27FC236}">
              <a16:creationId xmlns:a16="http://schemas.microsoft.com/office/drawing/2014/main" id="{295EBDA7-1F4E-4F72-8831-C2516F9CBDC2}"/>
            </a:ext>
          </a:extLst>
        </xdr:cNvPr>
        <xdr:cNvSpPr txBox="1"/>
      </xdr:nvSpPr>
      <xdr:spPr>
        <a:xfrm>
          <a:off x="5281893" y="9488144"/>
          <a:ext cx="352425" cy="2476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25</a:t>
          </a:r>
          <a:endParaRPr kumimoji="1" lang="ja-JP" altLang="en-US" sz="1100"/>
        </a:p>
      </xdr:txBody>
    </xdr:sp>
    <xdr:clientData/>
  </xdr:oneCellAnchor>
  <xdr:oneCellAnchor>
    <xdr:from>
      <xdr:col>10</xdr:col>
      <xdr:colOff>113131</xdr:colOff>
      <xdr:row>45</xdr:row>
      <xdr:rowOff>173935</xdr:rowOff>
    </xdr:from>
    <xdr:ext cx="342900" cy="238124"/>
    <xdr:sp macro="" textlink="">
      <xdr:nvSpPr>
        <xdr:cNvPr id="50" name="テキスト ボックス 49">
          <a:extLst>
            <a:ext uri="{FF2B5EF4-FFF2-40B4-BE49-F238E27FC236}">
              <a16:creationId xmlns:a16="http://schemas.microsoft.com/office/drawing/2014/main" id="{7E889AF3-CE22-4BB6-A6AA-428EEEA1021C}"/>
            </a:ext>
          </a:extLst>
        </xdr:cNvPr>
        <xdr:cNvSpPr txBox="1"/>
      </xdr:nvSpPr>
      <xdr:spPr>
        <a:xfrm>
          <a:off x="5596218" y="9135718"/>
          <a:ext cx="342900" cy="238124"/>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24</a:t>
          </a:r>
          <a:endParaRPr kumimoji="1" lang="ja-JP" altLang="en-US" sz="1100"/>
        </a:p>
      </xdr:txBody>
    </xdr:sp>
    <xdr:clientData/>
  </xdr:oneCellAnchor>
  <xdr:oneCellAnchor>
    <xdr:from>
      <xdr:col>9</xdr:col>
      <xdr:colOff>369064</xdr:colOff>
      <xdr:row>50</xdr:row>
      <xdr:rowOff>98150</xdr:rowOff>
    </xdr:from>
    <xdr:ext cx="342900" cy="238125"/>
    <xdr:sp macro="" textlink="">
      <xdr:nvSpPr>
        <xdr:cNvPr id="51" name="テキスト ボックス 50">
          <a:extLst>
            <a:ext uri="{FF2B5EF4-FFF2-40B4-BE49-F238E27FC236}">
              <a16:creationId xmlns:a16="http://schemas.microsoft.com/office/drawing/2014/main" id="{4B861325-80A2-4DD2-B14C-B79C6DB0E568}"/>
            </a:ext>
          </a:extLst>
        </xdr:cNvPr>
        <xdr:cNvSpPr txBox="1"/>
      </xdr:nvSpPr>
      <xdr:spPr>
        <a:xfrm>
          <a:off x="5272368" y="10078693"/>
          <a:ext cx="342900" cy="23812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26</a:t>
          </a:r>
          <a:endParaRPr kumimoji="1" lang="ja-JP" altLang="en-US" sz="1100"/>
        </a:p>
      </xdr:txBody>
    </xdr:sp>
    <xdr:clientData/>
  </xdr:oneCellAnchor>
  <xdr:oneCellAnchor>
    <xdr:from>
      <xdr:col>0</xdr:col>
      <xdr:colOff>472109</xdr:colOff>
      <xdr:row>66</xdr:row>
      <xdr:rowOff>364435</xdr:rowOff>
    </xdr:from>
    <xdr:ext cx="352425" cy="285750"/>
    <xdr:sp macro="" textlink="">
      <xdr:nvSpPr>
        <xdr:cNvPr id="4" name="テキスト ボックス 3">
          <a:extLst>
            <a:ext uri="{FF2B5EF4-FFF2-40B4-BE49-F238E27FC236}">
              <a16:creationId xmlns:a16="http://schemas.microsoft.com/office/drawing/2014/main" id="{D5108C76-D0BB-408E-91C7-99254DDA7A89}"/>
            </a:ext>
          </a:extLst>
        </xdr:cNvPr>
        <xdr:cNvSpPr txBox="1"/>
      </xdr:nvSpPr>
      <xdr:spPr>
        <a:xfrm>
          <a:off x="472109" y="13591761"/>
          <a:ext cx="352425" cy="285750"/>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30</a:t>
          </a:r>
          <a:endParaRPr kumimoji="1" lang="ja-JP" altLang="en-US" sz="1100"/>
        </a:p>
      </xdr:txBody>
    </xdr:sp>
    <xdr:clientData/>
  </xdr:oneCellAnchor>
  <xdr:oneCellAnchor>
    <xdr:from>
      <xdr:col>1</xdr:col>
      <xdr:colOff>31109</xdr:colOff>
      <xdr:row>68</xdr:row>
      <xdr:rowOff>56030</xdr:rowOff>
    </xdr:from>
    <xdr:ext cx="347382" cy="280147"/>
    <xdr:sp macro="" textlink="">
      <xdr:nvSpPr>
        <xdr:cNvPr id="5" name="テキスト ボックス 4">
          <a:extLst>
            <a:ext uri="{FF2B5EF4-FFF2-40B4-BE49-F238E27FC236}">
              <a16:creationId xmlns:a16="http://schemas.microsoft.com/office/drawing/2014/main" id="{962E03DD-CB4C-4F3F-8755-B854B4F18E8D}"/>
            </a:ext>
          </a:extLst>
        </xdr:cNvPr>
        <xdr:cNvSpPr txBox="1"/>
      </xdr:nvSpPr>
      <xdr:spPr>
        <a:xfrm>
          <a:off x="561196" y="15552791"/>
          <a:ext cx="347382" cy="28014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31</a:t>
          </a:r>
          <a:endParaRPr kumimoji="1" lang="ja-JP" altLang="en-US" sz="1100"/>
        </a:p>
      </xdr:txBody>
    </xdr:sp>
    <xdr:clientData/>
  </xdr:oneCellAnchor>
  <xdr:oneCellAnchor>
    <xdr:from>
      <xdr:col>13</xdr:col>
      <xdr:colOff>164775</xdr:colOff>
      <xdr:row>67</xdr:row>
      <xdr:rowOff>103338</xdr:rowOff>
    </xdr:from>
    <xdr:ext cx="324971" cy="280147"/>
    <xdr:sp macro="" textlink="">
      <xdr:nvSpPr>
        <xdr:cNvPr id="13" name="テキスト ボックス 12">
          <a:extLst>
            <a:ext uri="{FF2B5EF4-FFF2-40B4-BE49-F238E27FC236}">
              <a16:creationId xmlns:a16="http://schemas.microsoft.com/office/drawing/2014/main" id="{B9B1FCD1-C5F2-4ECF-9CAF-D589367AEFB9}"/>
            </a:ext>
          </a:extLst>
        </xdr:cNvPr>
        <xdr:cNvSpPr txBox="1"/>
      </xdr:nvSpPr>
      <xdr:spPr>
        <a:xfrm>
          <a:off x="7345797" y="15426164"/>
          <a:ext cx="324971" cy="28014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36</a:t>
          </a:r>
          <a:endParaRPr kumimoji="1" lang="ja-JP" altLang="en-US" sz="1100"/>
        </a:p>
      </xdr:txBody>
    </xdr:sp>
    <xdr:clientData/>
  </xdr:oneCellAnchor>
  <xdr:oneCellAnchor>
    <xdr:from>
      <xdr:col>0</xdr:col>
      <xdr:colOff>396592</xdr:colOff>
      <xdr:row>88</xdr:row>
      <xdr:rowOff>57978</xdr:rowOff>
    </xdr:from>
    <xdr:ext cx="324970" cy="282388"/>
    <xdr:sp macro="" textlink="">
      <xdr:nvSpPr>
        <xdr:cNvPr id="14" name="テキスト ボックス 13">
          <a:extLst>
            <a:ext uri="{FF2B5EF4-FFF2-40B4-BE49-F238E27FC236}">
              <a16:creationId xmlns:a16="http://schemas.microsoft.com/office/drawing/2014/main" id="{DD9D4A6D-A321-4C8C-9854-19D8C30F430D}"/>
            </a:ext>
          </a:extLst>
        </xdr:cNvPr>
        <xdr:cNvSpPr txBox="1"/>
      </xdr:nvSpPr>
      <xdr:spPr>
        <a:xfrm>
          <a:off x="396592" y="19687761"/>
          <a:ext cx="324970" cy="28238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32</a:t>
          </a:r>
          <a:endParaRPr kumimoji="1" lang="ja-JP" altLang="en-US" sz="1100"/>
        </a:p>
      </xdr:txBody>
    </xdr:sp>
    <xdr:clientData/>
  </xdr:oneCellAnchor>
  <xdr:oneCellAnchor>
    <xdr:from>
      <xdr:col>0</xdr:col>
      <xdr:colOff>161267</xdr:colOff>
      <xdr:row>94</xdr:row>
      <xdr:rowOff>141607</xdr:rowOff>
    </xdr:from>
    <xdr:ext cx="324971" cy="257737"/>
    <xdr:sp macro="" textlink="">
      <xdr:nvSpPr>
        <xdr:cNvPr id="15" name="テキスト ボックス 14">
          <a:extLst>
            <a:ext uri="{FF2B5EF4-FFF2-40B4-BE49-F238E27FC236}">
              <a16:creationId xmlns:a16="http://schemas.microsoft.com/office/drawing/2014/main" id="{FD4B0E0E-A849-4211-B226-627AD8B50508}"/>
            </a:ext>
          </a:extLst>
        </xdr:cNvPr>
        <xdr:cNvSpPr txBox="1"/>
      </xdr:nvSpPr>
      <xdr:spPr>
        <a:xfrm>
          <a:off x="161267" y="21800629"/>
          <a:ext cx="324971" cy="257737"/>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33</a:t>
          </a:r>
          <a:endParaRPr kumimoji="1" lang="ja-JP" altLang="en-US" sz="1100"/>
        </a:p>
      </xdr:txBody>
    </xdr:sp>
    <xdr:clientData/>
  </xdr:oneCellAnchor>
  <xdr:oneCellAnchor>
    <xdr:from>
      <xdr:col>3</xdr:col>
      <xdr:colOff>245141</xdr:colOff>
      <xdr:row>96</xdr:row>
      <xdr:rowOff>26968</xdr:rowOff>
    </xdr:from>
    <xdr:ext cx="336177" cy="257735"/>
    <xdr:sp macro="" textlink="">
      <xdr:nvSpPr>
        <xdr:cNvPr id="16" name="テキスト ボックス 15">
          <a:extLst>
            <a:ext uri="{FF2B5EF4-FFF2-40B4-BE49-F238E27FC236}">
              <a16:creationId xmlns:a16="http://schemas.microsoft.com/office/drawing/2014/main" id="{BA6BFEDC-DDF4-40F4-A2B6-DFAD073FC185}"/>
            </a:ext>
          </a:extLst>
        </xdr:cNvPr>
        <xdr:cNvSpPr txBox="1"/>
      </xdr:nvSpPr>
      <xdr:spPr>
        <a:xfrm>
          <a:off x="1702880" y="22398294"/>
          <a:ext cx="336177" cy="257735"/>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34</a:t>
          </a:r>
          <a:endParaRPr kumimoji="1" lang="ja-JP" altLang="en-US" sz="1100"/>
        </a:p>
      </xdr:txBody>
    </xdr:sp>
    <xdr:clientData/>
  </xdr:oneCellAnchor>
  <xdr:oneCellAnchor>
    <xdr:from>
      <xdr:col>8</xdr:col>
      <xdr:colOff>502437</xdr:colOff>
      <xdr:row>97</xdr:row>
      <xdr:rowOff>66505</xdr:rowOff>
    </xdr:from>
    <xdr:ext cx="324971" cy="280146"/>
    <xdr:sp macro="" textlink="">
      <xdr:nvSpPr>
        <xdr:cNvPr id="17" name="テキスト ボックス 16">
          <a:extLst>
            <a:ext uri="{FF2B5EF4-FFF2-40B4-BE49-F238E27FC236}">
              <a16:creationId xmlns:a16="http://schemas.microsoft.com/office/drawing/2014/main" id="{3AA9E8C7-565D-4E7C-80DE-775CAC23CBA8}"/>
            </a:ext>
          </a:extLst>
        </xdr:cNvPr>
        <xdr:cNvSpPr txBox="1"/>
      </xdr:nvSpPr>
      <xdr:spPr>
        <a:xfrm>
          <a:off x="4652024" y="22752570"/>
          <a:ext cx="324971" cy="280146"/>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35</a:t>
          </a:r>
          <a:endParaRPr kumimoji="1" lang="ja-JP" altLang="en-US" sz="1100"/>
        </a:p>
      </xdr:txBody>
    </xdr:sp>
    <xdr:clientData/>
  </xdr:oneCellAnchor>
  <xdr:oneCellAnchor>
    <xdr:from>
      <xdr:col>0</xdr:col>
      <xdr:colOff>74544</xdr:colOff>
      <xdr:row>98</xdr:row>
      <xdr:rowOff>18295</xdr:rowOff>
    </xdr:from>
    <xdr:ext cx="324971" cy="268941"/>
    <xdr:sp macro="" textlink="">
      <xdr:nvSpPr>
        <xdr:cNvPr id="18" name="テキスト ボックス 17">
          <a:extLst>
            <a:ext uri="{FF2B5EF4-FFF2-40B4-BE49-F238E27FC236}">
              <a16:creationId xmlns:a16="http://schemas.microsoft.com/office/drawing/2014/main" id="{F28A31D3-3BDC-4F49-A1E6-3B294BF7DEA6}"/>
            </a:ext>
          </a:extLst>
        </xdr:cNvPr>
        <xdr:cNvSpPr txBox="1"/>
      </xdr:nvSpPr>
      <xdr:spPr>
        <a:xfrm>
          <a:off x="74544" y="23193034"/>
          <a:ext cx="324971" cy="2689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40</a:t>
          </a:r>
          <a:endParaRPr kumimoji="1" lang="ja-JP" altLang="en-US" sz="1100"/>
        </a:p>
      </xdr:txBody>
    </xdr:sp>
    <xdr:clientData/>
  </xdr:oneCellAnchor>
  <xdr:oneCellAnchor>
    <xdr:from>
      <xdr:col>13</xdr:col>
      <xdr:colOff>98977</xdr:colOff>
      <xdr:row>86</xdr:row>
      <xdr:rowOff>94324</xdr:rowOff>
    </xdr:from>
    <xdr:ext cx="324972" cy="302559"/>
    <xdr:sp macro="" textlink="">
      <xdr:nvSpPr>
        <xdr:cNvPr id="19" name="テキスト ボックス 18">
          <a:extLst>
            <a:ext uri="{FF2B5EF4-FFF2-40B4-BE49-F238E27FC236}">
              <a16:creationId xmlns:a16="http://schemas.microsoft.com/office/drawing/2014/main" id="{C3ADD16D-339C-45FC-91BA-5D19D38EA147}"/>
            </a:ext>
          </a:extLst>
        </xdr:cNvPr>
        <xdr:cNvSpPr txBox="1"/>
      </xdr:nvSpPr>
      <xdr:spPr>
        <a:xfrm>
          <a:off x="7279999" y="19160889"/>
          <a:ext cx="324972" cy="30255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37</a:t>
          </a:r>
          <a:endParaRPr kumimoji="1" lang="ja-JP" altLang="en-US" sz="1100"/>
        </a:p>
      </xdr:txBody>
    </xdr:sp>
    <xdr:clientData/>
  </xdr:oneCellAnchor>
  <xdr:oneCellAnchor>
    <xdr:from>
      <xdr:col>13</xdr:col>
      <xdr:colOff>152400</xdr:colOff>
      <xdr:row>95</xdr:row>
      <xdr:rowOff>228673</xdr:rowOff>
    </xdr:from>
    <xdr:ext cx="324971" cy="268941"/>
    <xdr:sp macro="" textlink="">
      <xdr:nvSpPr>
        <xdr:cNvPr id="20" name="テキスト ボックス 19">
          <a:extLst>
            <a:ext uri="{FF2B5EF4-FFF2-40B4-BE49-F238E27FC236}">
              <a16:creationId xmlns:a16="http://schemas.microsoft.com/office/drawing/2014/main" id="{B5683CF5-6138-4B71-88DB-24C2039496F9}"/>
            </a:ext>
          </a:extLst>
        </xdr:cNvPr>
        <xdr:cNvSpPr txBox="1"/>
      </xdr:nvSpPr>
      <xdr:spPr>
        <a:xfrm>
          <a:off x="7333422" y="22243847"/>
          <a:ext cx="324971" cy="2689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38</a:t>
          </a:r>
          <a:endParaRPr kumimoji="1" lang="ja-JP" altLang="en-US" sz="1100"/>
        </a:p>
      </xdr:txBody>
    </xdr:sp>
    <xdr:clientData/>
  </xdr:oneCellAnchor>
  <xdr:oneCellAnchor>
    <xdr:from>
      <xdr:col>13</xdr:col>
      <xdr:colOff>172278</xdr:colOff>
      <xdr:row>98</xdr:row>
      <xdr:rowOff>16639</xdr:rowOff>
    </xdr:from>
    <xdr:ext cx="324971" cy="268941"/>
    <xdr:sp macro="" textlink="">
      <xdr:nvSpPr>
        <xdr:cNvPr id="21" name="テキスト ボックス 20">
          <a:extLst>
            <a:ext uri="{FF2B5EF4-FFF2-40B4-BE49-F238E27FC236}">
              <a16:creationId xmlns:a16="http://schemas.microsoft.com/office/drawing/2014/main" id="{31F5F475-1612-4BD4-A754-E0B2CF4294C3}"/>
            </a:ext>
          </a:extLst>
        </xdr:cNvPr>
        <xdr:cNvSpPr txBox="1"/>
      </xdr:nvSpPr>
      <xdr:spPr>
        <a:xfrm>
          <a:off x="7353300" y="23191378"/>
          <a:ext cx="324971" cy="268941"/>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t>39</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sheetPr>
  <dimension ref="A1:SS994"/>
  <sheetViews>
    <sheetView tabSelected="1" zoomScaleNormal="100" zoomScaleSheetLayoutView="100" workbookViewId="0">
      <selection activeCell="H9" sqref="H9:J9"/>
    </sheetView>
  </sheetViews>
  <sheetFormatPr defaultColWidth="9" defaultRowHeight="13.5"/>
  <cols>
    <col min="1" max="1" width="7" style="27" bestFit="1" customWidth="1"/>
    <col min="2" max="2" width="6.5" style="3" customWidth="1"/>
    <col min="3" max="3" width="5.625" style="3" customWidth="1"/>
    <col min="4" max="4" width="3.5" style="3" customWidth="1"/>
    <col min="5" max="5" width="4.875" style="3" customWidth="1"/>
    <col min="6" max="6" width="4.75" style="3" customWidth="1"/>
    <col min="7" max="7" width="8.875" style="3" customWidth="1"/>
    <col min="8" max="8" width="13.25" style="3" customWidth="1"/>
    <col min="9" max="9" width="9.875" style="3" customWidth="1"/>
    <col min="10" max="10" width="7.625" style="3" customWidth="1"/>
    <col min="11" max="11" width="4.75" style="3" customWidth="1"/>
    <col min="12" max="12" width="9.75" style="3" customWidth="1"/>
    <col min="13" max="13" width="7.75" style="3" customWidth="1"/>
    <col min="14" max="14" width="7" style="3" customWidth="1"/>
    <col min="15" max="15" width="1.875" style="25" customWidth="1"/>
    <col min="16" max="16" width="59.25" customWidth="1"/>
    <col min="17" max="17" width="63.25" hidden="1" customWidth="1"/>
    <col min="18" max="18" width="41.125" style="64" hidden="1" customWidth="1"/>
    <col min="19" max="26" width="9" style="64" hidden="1" customWidth="1"/>
    <col min="27" max="27" width="2" style="64" customWidth="1"/>
    <col min="28" max="105" width="9" style="64" customWidth="1"/>
    <col min="106" max="342" width="0" hidden="1" customWidth="1"/>
    <col min="343" max="513" width="9" style="64"/>
  </cols>
  <sheetData>
    <row r="1" spans="1:29" s="64" customFormat="1" ht="14.25" thickTop="1">
      <c r="A1" s="481" t="s">
        <v>282</v>
      </c>
      <c r="B1" s="482"/>
      <c r="C1" s="482"/>
      <c r="D1" s="482"/>
      <c r="E1" s="482"/>
      <c r="F1" s="482"/>
      <c r="G1" s="482"/>
      <c r="H1" s="482"/>
      <c r="I1" s="482"/>
      <c r="J1" s="482"/>
      <c r="K1" s="482"/>
      <c r="L1" s="482"/>
      <c r="M1" s="482"/>
      <c r="N1" s="483"/>
      <c r="O1" s="63"/>
    </row>
    <row r="2" spans="1:29" s="64" customFormat="1" hidden="1">
      <c r="A2" s="172"/>
      <c r="B2" s="484" t="s">
        <v>281</v>
      </c>
      <c r="C2" s="484"/>
      <c r="D2" s="484"/>
      <c r="E2" s="484"/>
      <c r="F2" s="484"/>
      <c r="G2" s="484"/>
      <c r="H2" s="484"/>
      <c r="I2" s="484"/>
      <c r="J2" s="484"/>
      <c r="K2" s="484"/>
      <c r="L2" s="484"/>
      <c r="M2" s="484"/>
      <c r="N2" s="485"/>
      <c r="O2" s="63"/>
    </row>
    <row r="3" spans="1:29" s="64" customFormat="1">
      <c r="A3" s="173"/>
      <c r="B3" s="484" t="s">
        <v>372</v>
      </c>
      <c r="C3" s="484"/>
      <c r="D3" s="484"/>
      <c r="E3" s="484"/>
      <c r="F3" s="484"/>
      <c r="G3" s="484"/>
      <c r="H3" s="484"/>
      <c r="I3" s="484"/>
      <c r="J3" s="484"/>
      <c r="K3" s="484"/>
      <c r="L3" s="484"/>
      <c r="M3" s="484"/>
      <c r="N3" s="485"/>
      <c r="O3" s="63"/>
    </row>
    <row r="4" spans="1:29" s="64" customFormat="1">
      <c r="A4" s="174"/>
      <c r="B4" s="484" t="s">
        <v>487</v>
      </c>
      <c r="C4" s="484"/>
      <c r="D4" s="484"/>
      <c r="E4" s="484"/>
      <c r="F4" s="484"/>
      <c r="G4" s="484"/>
      <c r="H4" s="484"/>
      <c r="I4" s="484"/>
      <c r="J4" s="484"/>
      <c r="K4" s="484"/>
      <c r="L4" s="484"/>
      <c r="M4" s="484"/>
      <c r="N4" s="485"/>
      <c r="O4" s="63"/>
    </row>
    <row r="5" spans="1:29" s="64" customFormat="1">
      <c r="A5" s="486"/>
      <c r="B5" s="487"/>
      <c r="C5" s="487"/>
      <c r="D5" s="487"/>
      <c r="E5" s="487"/>
      <c r="F5" s="487"/>
      <c r="G5" s="487"/>
      <c r="H5" s="487"/>
      <c r="I5" s="487"/>
      <c r="J5" s="487"/>
      <c r="K5" s="487"/>
      <c r="L5" s="487"/>
      <c r="M5" s="487"/>
      <c r="N5" s="488"/>
      <c r="O5" s="63"/>
    </row>
    <row r="6" spans="1:29" s="64" customFormat="1" ht="14.25" thickBot="1">
      <c r="A6" s="489" t="s">
        <v>377</v>
      </c>
      <c r="B6" s="490"/>
      <c r="C6" s="490"/>
      <c r="D6" s="490"/>
      <c r="E6" s="490"/>
      <c r="F6" s="490"/>
      <c r="G6" s="490"/>
      <c r="H6" s="490"/>
      <c r="I6" s="490"/>
      <c r="J6" s="490"/>
      <c r="K6" s="490"/>
      <c r="L6" s="490"/>
      <c r="M6" s="490"/>
      <c r="N6" s="491"/>
      <c r="O6" s="63"/>
    </row>
    <row r="7" spans="1:29" s="64" customFormat="1" ht="24.95" customHeight="1" thickTop="1" thickBot="1">
      <c r="A7" s="170"/>
      <c r="B7" s="171"/>
      <c r="C7" s="171"/>
      <c r="D7" s="171"/>
      <c r="E7" s="171"/>
      <c r="F7" s="171"/>
      <c r="G7" s="171"/>
      <c r="H7" s="171"/>
      <c r="I7" s="171"/>
      <c r="J7" s="171"/>
      <c r="K7" s="171"/>
      <c r="L7" s="171"/>
      <c r="M7" s="171"/>
      <c r="N7" s="171"/>
      <c r="O7" s="63"/>
    </row>
    <row r="8" spans="1:29" ht="17.25" customHeight="1">
      <c r="A8" s="580">
        <f>基礎DATA!C6</f>
        <v>45749</v>
      </c>
      <c r="B8" s="580"/>
      <c r="C8" s="580"/>
      <c r="D8" s="581" t="s">
        <v>341</v>
      </c>
      <c r="E8" s="581"/>
      <c r="F8" s="581"/>
      <c r="G8" s="581"/>
      <c r="H8" s="581"/>
      <c r="I8" s="581"/>
      <c r="J8" s="582"/>
      <c r="K8" s="583" t="s">
        <v>1</v>
      </c>
      <c r="L8" s="585" t="s">
        <v>117</v>
      </c>
      <c r="M8" s="586"/>
      <c r="N8" s="587"/>
      <c r="O8" s="63"/>
      <c r="P8" s="589" t="s">
        <v>312</v>
      </c>
      <c r="Q8" s="64"/>
      <c r="R8" s="574" t="s">
        <v>301</v>
      </c>
      <c r="AA8" s="68"/>
      <c r="AB8" s="68"/>
      <c r="AC8" s="68"/>
    </row>
    <row r="9" spans="1:29" ht="24.75" customHeight="1" thickBot="1">
      <c r="A9" s="414"/>
      <c r="B9" s="575" t="s">
        <v>139</v>
      </c>
      <c r="C9" s="575"/>
      <c r="D9" s="575"/>
      <c r="E9" s="575"/>
      <c r="F9" s="575"/>
      <c r="G9" s="575"/>
      <c r="H9" s="576" t="s">
        <v>0</v>
      </c>
      <c r="I9" s="576"/>
      <c r="J9" s="577"/>
      <c r="K9" s="584"/>
      <c r="L9" s="578"/>
      <c r="M9" s="579"/>
      <c r="N9" s="588"/>
      <c r="O9" s="63"/>
      <c r="P9" s="589"/>
      <c r="Q9" s="214" t="s">
        <v>311</v>
      </c>
      <c r="R9" s="574"/>
      <c r="S9" s="108"/>
      <c r="AA9" s="68"/>
      <c r="AB9" s="68"/>
      <c r="AC9" s="68"/>
    </row>
    <row r="10" spans="1:29" ht="3.75" customHeight="1" thickBot="1">
      <c r="A10" s="46"/>
      <c r="B10" s="47"/>
      <c r="C10" s="47"/>
      <c r="D10" s="47"/>
      <c r="E10" s="47"/>
      <c r="F10" s="47"/>
      <c r="G10" s="47"/>
      <c r="H10" s="47"/>
      <c r="I10" s="47"/>
      <c r="J10" s="47"/>
      <c r="K10" s="48"/>
      <c r="L10" s="48"/>
      <c r="M10" s="49"/>
      <c r="N10" s="48"/>
      <c r="O10" s="63"/>
      <c r="P10" s="893" t="str">
        <f>R11&amp;CHAR(10)&amp;R12&amp;CHAR(10)&amp;R13&amp;CHAR(10)&amp;R14&amp;CHAR(10)&amp;R15&amp;CHAR(10)&amp;R16&amp;CHAR(10)&amp;R17&amp;CHAR(10)&amp;R18&amp;CHAR(10)&amp;R19&amp;CHAR(10)&amp;R20&amp;CHAR(10)&amp;R21&amp;CHAR(10)&amp;R22&amp;CHAR(10)&amp;R23&amp;CHAR(10)&amp;R24&amp;CHAR(10)&amp;R25&amp;CHAR(10)&amp;R26&amp;CHAR(10)&amp;R27&amp;CHAR(10)&amp;R28&amp;CHAR(10)&amp;R29&amp;CHAR(10)&amp;R30&amp;CHAR(10)&amp;R31&amp;CHAR(10)&amp;R32&amp;CHAR(10)&amp;R33&amp;CHAR(10)&amp;R34&amp;CHAR(10)&amp;R35&amp;CHAR(10)&amp;R36&amp;CHAR(10)&amp;R37&amp;CHAR(10)&amp;R38</f>
        <v xml:space="preserve">
☆「第1次試験資格加点」を利用する場合は、「区分備考欄」に該当資格を記入して下さい。
☆「区分備考欄」に該当資格（iBT、iTPの別まで正確に記載してください。）及び点数を入力し、「各実施団体が発行する証明書」のPDFや写真（JPEG等）を「電子申請」のページで添付してください。（※この志願書Excelデータには添付しないでください。）。
☆総合支援学校特例を利用して受験される方は、別途「免許取得計画書」を「電子申請」のページで添付してください。（※この志願書Excelデータには添付しないでください。）また「教員免許状　司書教諭資格等」の欄に特別支援学校の免許情報を入力する必要はありません（特別支援学校以外の免許情報は必ず入力してください）。
</v>
      </c>
      <c r="R10" s="108"/>
      <c r="S10" s="108"/>
    </row>
    <row r="11" spans="1:29" ht="19.5" customHeight="1" thickBot="1">
      <c r="A11" s="271" t="s">
        <v>112</v>
      </c>
      <c r="B11" s="501" t="s" ph="1">
        <v>586</v>
      </c>
      <c r="C11" s="502" ph="1"/>
      <c r="D11" s="503" t="s">
        <v>587</v>
      </c>
      <c r="E11" s="503"/>
      <c r="F11" s="504"/>
      <c r="G11" s="440" t="s">
        <v>362</v>
      </c>
      <c r="H11" s="441"/>
      <c r="I11" s="441"/>
      <c r="J11" s="442"/>
      <c r="K11" s="529"/>
      <c r="L11" s="530"/>
      <c r="M11" s="530"/>
      <c r="N11" s="531"/>
      <c r="O11" s="63"/>
      <c r="P11" s="893"/>
      <c r="Q11" s="112" t="s">
        <v>335</v>
      </c>
      <c r="R11" s="374" t="str">
        <f>IF(OR(G12="",G14="",G16=""),"☆「①選考区分」"&amp;CHAR(10)&amp;"　 「②第１次試験一部免除等」"&amp;CHAR(10)&amp;"　 「③出願区分」の順に選んでください。"&amp;CHAR(10)&amp;"途中で①または②を変更する場合は②③（併願含む）を[Delete]キーで消し、「①選考区分」から順に選びなおしてください。"&amp;CHAR(10)&amp;CHAR(10),"")</f>
        <v/>
      </c>
      <c r="S11" s="108" t="s">
        <v>464</v>
      </c>
    </row>
    <row r="12" spans="1:29" ht="18" thickBot="1">
      <c r="A12" s="474" t="s">
        <v>2</v>
      </c>
      <c r="B12" s="493" t="s">
        <v>584</v>
      </c>
      <c r="C12" s="494"/>
      <c r="D12" s="497" t="s">
        <v>585</v>
      </c>
      <c r="E12" s="497"/>
      <c r="F12" s="498"/>
      <c r="G12" s="592" t="s">
        <v>234</v>
      </c>
      <c r="H12" s="593"/>
      <c r="I12" s="593"/>
      <c r="J12" s="594"/>
      <c r="K12" s="532"/>
      <c r="L12" s="533"/>
      <c r="M12" s="533"/>
      <c r="N12" s="534"/>
      <c r="O12" s="63"/>
      <c r="P12" s="893"/>
      <c r="Q12" s="341" t="str">
        <f>IF(OR(G12="一般",G12="障害者特別"),"一次免除・一般・障害","")</f>
        <v>一次免除・一般・障害</v>
      </c>
      <c r="R12" s="375" t="str">
        <f>IF(OR(Q43="小学校・有資格加点",Q43="その他・有資格加点"),"☆「第1次試験資格加点」を利用する場合は、「区分備考欄」に該当資格を記入して下さい。","")</f>
        <v>☆「第1次試験資格加点」を利用する場合は、「区分備考欄」に該当資格を記入して下さい。</v>
      </c>
      <c r="S12" s="108" t="s">
        <v>463</v>
      </c>
      <c r="AA12" s="103"/>
    </row>
    <row r="13" spans="1:29" ht="14.25" customHeight="1" thickBot="1">
      <c r="A13" s="492"/>
      <c r="B13" s="495"/>
      <c r="C13" s="496"/>
      <c r="D13" s="499"/>
      <c r="E13" s="499"/>
      <c r="F13" s="500"/>
      <c r="G13" s="440" t="s">
        <v>363</v>
      </c>
      <c r="H13" s="441"/>
      <c r="I13" s="441"/>
      <c r="J13" s="442"/>
      <c r="K13" s="532"/>
      <c r="L13" s="533"/>
      <c r="M13" s="533"/>
      <c r="N13" s="534"/>
      <c r="O13" s="63"/>
      <c r="P13" s="893"/>
      <c r="Q13" s="342" t="str">
        <f>IF(G12="現職教諭特別","一次免除・現職","")</f>
        <v/>
      </c>
      <c r="R13" s="376" t="str">
        <f>IF(G12="国際貢献活動経験者特別","☆「区分備考欄」に派遣国名，派遣期間（和暦で年月）を入力してください。"&amp;CHAR(10)&amp;"☆「派遣証明書」のPDFや写真（JPEG等）を「電子申請」のページで添付してください。（※この志願書Excelデータには添付しないでください。）"&amp;CHAR(10)&amp;CHAR(10),"")</f>
        <v/>
      </c>
      <c r="S13" s="108" t="s">
        <v>462</v>
      </c>
      <c r="AA13" s="68"/>
    </row>
    <row r="14" spans="1:29" ht="14.25" thickBot="1">
      <c r="A14" s="438" t="s">
        <v>360</v>
      </c>
      <c r="B14" s="595">
        <v>37620</v>
      </c>
      <c r="C14" s="595"/>
      <c r="D14" s="595"/>
      <c r="E14" s="595"/>
      <c r="F14" s="596"/>
      <c r="G14" s="457" t="s">
        <v>420</v>
      </c>
      <c r="H14" s="458"/>
      <c r="I14" s="458"/>
      <c r="J14" s="459"/>
      <c r="K14" s="532"/>
      <c r="L14" s="533"/>
      <c r="M14" s="533"/>
      <c r="N14" s="534"/>
      <c r="O14" s="63"/>
      <c r="P14" s="893"/>
      <c r="Q14" s="342" t="str">
        <f>IF(OR(G12="フロンティア特別・理数工コース",G12="フロンティア特別・保健体育コース",G12="フロンティア特別・英語コース"),"一次免除・フロ","")</f>
        <v/>
      </c>
      <c r="R14" s="376" t="str">
        <f>IF(G12="フロンティア特別・理数工コース","☆「区分備考欄」に博士号の専攻名又は勤務した主な大学・企業・研究機関名，勤務期間（和暦で年月）を入力してください。"&amp;CHAR(10)&amp;"☆「自己アピール」欄に研究内容・勤務内容等，受験教科の分野における高度な専門知識・経験又は技能を有することが明らかになるよう入力してください。"&amp;CHAR(10)&amp;"☆博士号取得者は「学位授与等証明書」のPDFや写真（JPEG等）を添付してください。（※この志願書Excelデータには添付しないでください。）"&amp;CHAR(10)&amp;CHAR(10),"")</f>
        <v/>
      </c>
      <c r="S14" s="108" t="s">
        <v>461</v>
      </c>
      <c r="AA14" s="103"/>
    </row>
    <row r="15" spans="1:29" ht="17.25" customHeight="1" thickBot="1">
      <c r="A15" s="439"/>
      <c r="B15" s="449">
        <f>基礎DATA!C6</f>
        <v>45749</v>
      </c>
      <c r="C15" s="449"/>
      <c r="D15" s="449"/>
      <c r="E15" s="450">
        <f>IF(B14="","",(基礎DATA!C6-B14))</f>
        <v>8129</v>
      </c>
      <c r="F15" s="451"/>
      <c r="G15" s="440" t="s">
        <v>283</v>
      </c>
      <c r="H15" s="441"/>
      <c r="I15" s="441"/>
      <c r="J15" s="442"/>
      <c r="K15" s="532"/>
      <c r="L15" s="533"/>
      <c r="M15" s="533"/>
      <c r="N15" s="534"/>
      <c r="O15" s="63"/>
      <c r="P15" s="893"/>
      <c r="Q15" s="342" t="str">
        <f>IF(G12="国際貢献活動経験者特別","一次免除・国際","")</f>
        <v/>
      </c>
      <c r="R15" s="376" t="str">
        <f>IF(G12="フロンティア特別・英語コース","☆「区分備考欄」に勤務した主な英語教育関係の所属名と職名，勤務期間（和暦で年月）又は英語指導法に関する課程（TESOL，CELTA）の名称を入力してください。"&amp;CHAR(10)&amp;"☆英語指導法に関する課程を修了済の方は「学位授与等証明書」のPDFや写真（JPEG等）を「電子申請」のページで添付してください。（※この志願書Excelデータには添付しないでください。）"&amp;CHAR(10)&amp;"☆CEFR　C1以上の資格をお持ちの方は、「英語能力の基準」で「CEFR　C1相当以上」を選択のうえ、「区分備考欄」に該当資格と点数を記載し、各試験実施団体が発行する証明書のPDFや写真（JPEG等）を「電子申請」のページで添付してください。（※この志願書Excelデータには添付しないでください。）"&amp;CHAR(10),"")</f>
        <v/>
      </c>
      <c r="S15" s="108" t="s">
        <v>460</v>
      </c>
    </row>
    <row r="16" spans="1:29" ht="17.25" customHeight="1" thickBot="1">
      <c r="A16" s="270" t="s">
        <v>361</v>
      </c>
      <c r="B16" s="443" t="s">
        <v>58</v>
      </c>
      <c r="C16" s="444"/>
      <c r="D16" s="444"/>
      <c r="E16" s="444"/>
      <c r="F16" s="445"/>
      <c r="G16" s="446" t="s">
        <v>544</v>
      </c>
      <c r="H16" s="447"/>
      <c r="I16" s="447"/>
      <c r="J16" s="448"/>
      <c r="K16" s="532"/>
      <c r="L16" s="533"/>
      <c r="M16" s="533"/>
      <c r="N16" s="534"/>
      <c r="O16" s="63"/>
      <c r="P16" s="893"/>
      <c r="Q16" s="342" t="str">
        <f>IF(G12="大学3回生等JUMP UP特別選考","大学3回生等特別","")</f>
        <v/>
      </c>
      <c r="R16" s="376" t="str">
        <f>IF(OR(G12="現職教諭特別",G14="(10)前年度不合格者のうち上位者"),"☆「区分備考欄」に現在勤務する校種及び普通免許状を有する教科を入力してください。"&amp;CHAR(10)&amp;"☆「自己アピール」欄に，現在の勤務内容をはじめ，現職教諭としての経験やこれまで培ってきた教育実践が明らかになるように入力してください。"&amp;CHAR(10)&amp;"☆他都市現職教諭の方は、「在職証明書（HP掲載様式）」の画像データ（PDFやJPEG等）を「電子申請」のページで添付してください。（※この志願書Excelデータには添付しないでください。）"&amp;CHAR(10)&amp;CHAR(10),"")</f>
        <v/>
      </c>
      <c r="S16" s="108" t="s">
        <v>459</v>
      </c>
    </row>
    <row r="17" spans="1:513" ht="17.25" customHeight="1" thickBot="1">
      <c r="A17" s="906" t="s">
        <v>429</v>
      </c>
      <c r="B17" s="908" t="s">
        <v>427</v>
      </c>
      <c r="C17" s="909"/>
      <c r="D17" s="909"/>
      <c r="E17" s="909"/>
      <c r="F17" s="910"/>
      <c r="G17" s="331" t="str">
        <f>IF(Q35="併願ダメ","","併願１")</f>
        <v>併願１</v>
      </c>
      <c r="H17" s="452" t="s">
        <v>533</v>
      </c>
      <c r="I17" s="452"/>
      <c r="J17" s="453"/>
      <c r="K17" s="532"/>
      <c r="L17" s="533"/>
      <c r="M17" s="533"/>
      <c r="N17" s="534"/>
      <c r="O17" s="63"/>
      <c r="P17" s="893"/>
      <c r="Q17" s="343" t="str">
        <f>Q12&amp;Q13&amp;Q14&amp;Q15&amp;Q16</f>
        <v>一次免除・一般・障害</v>
      </c>
      <c r="R17" s="377" t="str">
        <f>IF(G12="障害者特別","☆「区分備考欄」に障害の種別及び等級を入力してください。"&amp;CHAR(10)&amp;"☆「障害者手帳等」のPDFや写真（JPEG等）を「電子申請」のページで添付してください。（※この志願書Excelデータには添付しないでください。）"&amp;CHAR(10)&amp;CHAR(10),"")</f>
        <v/>
      </c>
      <c r="S17" s="108" t="s">
        <v>458</v>
      </c>
    </row>
    <row r="18" spans="1:513" ht="17.25" customHeight="1" thickBot="1">
      <c r="A18" s="907"/>
      <c r="B18" s="911" t="s">
        <v>485</v>
      </c>
      <c r="C18" s="911"/>
      <c r="D18" s="911"/>
      <c r="E18" s="911"/>
      <c r="F18" s="912"/>
      <c r="G18" s="269" t="str">
        <f>IF(OR(G17="",G12="フロンティア特別・英語ネイティブコース",G12="フロンティア特別・理数工コース",H17="幼稚園",Q40="中高",Q40="高中"),"","併願２")</f>
        <v>併願２</v>
      </c>
      <c r="H18" s="460" t="s">
        <v>553</v>
      </c>
      <c r="I18" s="460"/>
      <c r="J18" s="461"/>
      <c r="K18" s="532"/>
      <c r="L18" s="533"/>
      <c r="M18" s="533"/>
      <c r="N18" s="534"/>
      <c r="O18" s="63"/>
      <c r="P18" s="893"/>
      <c r="Q18" s="64"/>
      <c r="R18" s="377" t="str">
        <f>IF(G12="障害者特別","☆受験に際し配慮を必要とする方は，「身体等の事情により受験に際して配慮を希望する内容」欄に入力してください。"&amp;CHAR(10)&amp;CHAR(10),"")</f>
        <v/>
      </c>
      <c r="S18" s="108" t="s">
        <v>458</v>
      </c>
    </row>
    <row r="19" spans="1:513" ht="17.25" customHeight="1">
      <c r="A19" s="898" t="str">
        <f>IF(OR(G12="国際貢献活動経験者特別",G12="フロンティア特別・理数工コース",G12="フロンティア特別・保健体育コース",G12="フロンティア特別・英語コース",G12="現職教諭特別",G12="障害者特別",G14="(9)英語資格所有者",Q47="加点"),"区分　　備考欄","区分備考欄")</f>
        <v>区分　　備考欄</v>
      </c>
      <c r="B19" s="900" t="s">
        <v>588</v>
      </c>
      <c r="C19" s="901"/>
      <c r="D19" s="901"/>
      <c r="E19" s="901"/>
      <c r="F19" s="902"/>
      <c r="G19" s="559" t="str">
        <f>IF(OR(G14="(9)英語資格所有者",G12="フロンティア特別・英語コース"),"英語能力の基準","")</f>
        <v>英語能力の基準</v>
      </c>
      <c r="H19" s="560"/>
      <c r="I19" s="560"/>
      <c r="J19" s="561"/>
      <c r="K19" s="532"/>
      <c r="L19" s="533"/>
      <c r="M19" s="533"/>
      <c r="N19" s="534"/>
      <c r="O19" s="63"/>
      <c r="P19" s="893"/>
      <c r="R19" s="376" t="str">
        <f>IF(G12="フロンティア特別・保健体育コース","☆「区分備考欄」に選手又は指導者として国際規模の競技会に日本代表として出場又は日本選手権大会若しくはこれに準ずる全国的規模の大会において４位以内の成績を収めた競技名を入力してください。"&amp;CHAR(10)&amp;"☆「実績報告書及び実績を証明する書類等」を「電子申請」のページで添付してください。（※この志願書Excelデータには添付しないでください。）"&amp;CHAR(10)&amp;CHAR(10)&amp;"☆「部活動歴・自己研鑽歴」欄に,主な出場大会及び競技実績について入力してください。"&amp;CHAR(10)&amp;CHAR(10),"")</f>
        <v/>
      </c>
      <c r="S19" s="108" t="s">
        <v>457</v>
      </c>
    </row>
    <row r="20" spans="1:513" s="26" customFormat="1" ht="17.25" customHeight="1" thickBot="1">
      <c r="A20" s="899"/>
      <c r="B20" s="903"/>
      <c r="C20" s="904"/>
      <c r="D20" s="904"/>
      <c r="E20" s="904"/>
      <c r="F20" s="905"/>
      <c r="G20" s="562" t="s">
        <v>465</v>
      </c>
      <c r="H20" s="563"/>
      <c r="I20" s="563"/>
      <c r="J20" s="564"/>
      <c r="K20" s="532"/>
      <c r="L20" s="533"/>
      <c r="M20" s="533"/>
      <c r="N20" s="534"/>
      <c r="O20" s="65"/>
      <c r="P20" s="893"/>
      <c r="Q20" s="111" t="s">
        <v>334</v>
      </c>
      <c r="R20" s="376" t="str">
        <f>IF(AND(G17="",G18="",OR(H17&lt;&gt;"",H18&lt;&gt;"")),"☆併願はできません。"&amp;CHAR(10)&amp;CHAR(10),"")</f>
        <v/>
      </c>
      <c r="S20" s="108" t="s">
        <v>440</v>
      </c>
      <c r="T20" s="66"/>
      <c r="U20" s="64"/>
      <c r="V20" s="66"/>
      <c r="W20" s="66"/>
      <c r="X20" s="66"/>
      <c r="Y20" s="66"/>
      <c r="Z20" s="66"/>
      <c r="AA20" s="66"/>
      <c r="AB20" s="66"/>
      <c r="AC20" s="66"/>
      <c r="AD20" s="64"/>
      <c r="AE20" s="64"/>
      <c r="AF20" s="64"/>
      <c r="AG20" s="64"/>
      <c r="AH20" s="64"/>
      <c r="AI20" s="64"/>
      <c r="AJ20" s="64"/>
      <c r="AK20" s="64"/>
      <c r="AL20" s="64"/>
      <c r="AM20" s="64"/>
      <c r="AN20" s="64"/>
      <c r="AO20" s="64"/>
      <c r="AP20" s="64"/>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ME20" s="66"/>
      <c r="MF20" s="66"/>
      <c r="MG20" s="66"/>
      <c r="MH20" s="66"/>
      <c r="MI20" s="66"/>
      <c r="MJ20" s="66"/>
      <c r="MK20" s="66"/>
      <c r="ML20" s="66"/>
      <c r="MM20" s="66"/>
      <c r="MN20" s="66"/>
      <c r="MO20" s="66"/>
      <c r="MP20" s="66"/>
      <c r="MQ20" s="66"/>
      <c r="MR20" s="66"/>
      <c r="MS20" s="66"/>
      <c r="MT20" s="66"/>
      <c r="MU20" s="66"/>
      <c r="MV20" s="66"/>
      <c r="MW20" s="66"/>
      <c r="MX20" s="66"/>
      <c r="MY20" s="66"/>
      <c r="MZ20" s="66"/>
      <c r="NA20" s="66"/>
      <c r="NB20" s="66"/>
      <c r="NC20" s="66"/>
      <c r="ND20" s="66"/>
      <c r="NE20" s="66"/>
      <c r="NF20" s="66"/>
      <c r="NG20" s="66"/>
      <c r="NH20" s="66"/>
      <c r="NI20" s="66"/>
      <c r="NJ20" s="66"/>
      <c r="NK20" s="66"/>
      <c r="NL20" s="66"/>
      <c r="NM20" s="66"/>
      <c r="NN20" s="66"/>
      <c r="NO20" s="66"/>
      <c r="NP20" s="66"/>
      <c r="NQ20" s="66"/>
      <c r="NR20" s="66"/>
      <c r="NS20" s="66"/>
      <c r="NT20" s="66"/>
      <c r="NU20" s="66"/>
      <c r="NV20" s="66"/>
      <c r="NW20" s="66"/>
      <c r="NX20" s="66"/>
      <c r="NY20" s="66"/>
      <c r="NZ20" s="66"/>
      <c r="OA20" s="66"/>
      <c r="OB20" s="66"/>
      <c r="OC20" s="66"/>
      <c r="OD20" s="66"/>
      <c r="OE20" s="66"/>
      <c r="OF20" s="66"/>
      <c r="OG20" s="66"/>
      <c r="OH20" s="66"/>
      <c r="OI20" s="66"/>
      <c r="OJ20" s="66"/>
      <c r="OK20" s="66"/>
      <c r="OL20" s="66"/>
      <c r="OM20" s="66"/>
      <c r="ON20" s="66"/>
      <c r="OO20" s="66"/>
      <c r="OP20" s="66"/>
      <c r="OQ20" s="66"/>
      <c r="OR20" s="66"/>
      <c r="OS20" s="66"/>
      <c r="OT20" s="66"/>
      <c r="OU20" s="66"/>
      <c r="OV20" s="66"/>
      <c r="OW20" s="66"/>
      <c r="OX20" s="66"/>
      <c r="OY20" s="66"/>
      <c r="OZ20" s="66"/>
      <c r="PA20" s="66"/>
      <c r="PB20" s="66"/>
      <c r="PC20" s="66"/>
      <c r="PD20" s="66"/>
      <c r="PE20" s="66"/>
      <c r="PF20" s="66"/>
      <c r="PG20" s="66"/>
      <c r="PH20" s="66"/>
      <c r="PI20" s="66"/>
      <c r="PJ20" s="66"/>
      <c r="PK20" s="66"/>
      <c r="PL20" s="66"/>
      <c r="PM20" s="66"/>
      <c r="PN20" s="66"/>
      <c r="PO20" s="66"/>
      <c r="PP20" s="66"/>
      <c r="PQ20" s="66"/>
      <c r="PR20" s="66"/>
      <c r="PS20" s="66"/>
      <c r="PT20" s="66"/>
      <c r="PU20" s="66"/>
      <c r="PV20" s="66"/>
      <c r="PW20" s="66"/>
      <c r="PX20" s="66"/>
      <c r="PY20" s="66"/>
      <c r="PZ20" s="66"/>
      <c r="QA20" s="66"/>
      <c r="QB20" s="66"/>
      <c r="QC20" s="66"/>
      <c r="QD20" s="66"/>
      <c r="QE20" s="66"/>
      <c r="QF20" s="66"/>
      <c r="QG20" s="66"/>
      <c r="QH20" s="66"/>
      <c r="QI20" s="66"/>
      <c r="QJ20" s="66"/>
      <c r="QK20" s="66"/>
      <c r="QL20" s="66"/>
      <c r="QM20" s="66"/>
      <c r="QN20" s="66"/>
      <c r="QO20" s="66"/>
      <c r="QP20" s="66"/>
      <c r="QQ20" s="66"/>
      <c r="QR20" s="66"/>
      <c r="QS20" s="66"/>
      <c r="QT20" s="66"/>
      <c r="QU20" s="66"/>
      <c r="QV20" s="66"/>
      <c r="QW20" s="66"/>
      <c r="QX20" s="66"/>
      <c r="QY20" s="66"/>
      <c r="QZ20" s="66"/>
      <c r="RA20" s="66"/>
      <c r="RB20" s="66"/>
      <c r="RC20" s="66"/>
      <c r="RD20" s="66"/>
      <c r="RE20" s="66"/>
      <c r="RF20" s="66"/>
      <c r="RG20" s="66"/>
      <c r="RH20" s="66"/>
      <c r="RI20" s="66"/>
      <c r="RJ20" s="66"/>
      <c r="RK20" s="66"/>
      <c r="RL20" s="66"/>
      <c r="RM20" s="66"/>
      <c r="RN20" s="66"/>
      <c r="RO20" s="66"/>
      <c r="RP20" s="66"/>
      <c r="RQ20" s="66"/>
      <c r="RR20" s="66"/>
      <c r="RS20" s="66"/>
      <c r="RT20" s="66"/>
      <c r="RU20" s="66"/>
      <c r="RV20" s="66"/>
      <c r="RW20" s="66"/>
      <c r="RX20" s="66"/>
      <c r="RY20" s="66"/>
      <c r="RZ20" s="66"/>
      <c r="SA20" s="66"/>
      <c r="SB20" s="66"/>
      <c r="SC20" s="66"/>
      <c r="SD20" s="66"/>
      <c r="SE20" s="66"/>
      <c r="SF20" s="66"/>
      <c r="SG20" s="66"/>
      <c r="SH20" s="66"/>
      <c r="SI20" s="66"/>
      <c r="SJ20" s="66"/>
      <c r="SK20" s="66"/>
      <c r="SL20" s="66"/>
      <c r="SM20" s="66"/>
      <c r="SN20" s="66"/>
      <c r="SO20" s="66"/>
      <c r="SP20" s="66"/>
      <c r="SQ20" s="66"/>
      <c r="SR20" s="66"/>
      <c r="SS20" s="66"/>
    </row>
    <row r="21" spans="1:513" ht="17.25" customHeight="1">
      <c r="A21" s="473" t="s">
        <v>114</v>
      </c>
      <c r="B21" s="543" t="s">
        <v>129</v>
      </c>
      <c r="C21" s="544"/>
      <c r="D21" s="476" t="s">
        <v>589</v>
      </c>
      <c r="E21" s="476"/>
      <c r="F21" s="476"/>
      <c r="G21" s="476"/>
      <c r="H21" s="476"/>
      <c r="I21" s="476"/>
      <c r="J21" s="477"/>
      <c r="K21" s="532"/>
      <c r="L21" s="533"/>
      <c r="M21" s="533"/>
      <c r="N21" s="534"/>
      <c r="O21" s="63"/>
      <c r="P21" s="893"/>
      <c r="Q21" s="344" t="str">
        <f>IF(G14="(8)理数工志願者ﾁｬﾚﾝｼﾞ制度","理数工チャレ","")</f>
        <v/>
      </c>
      <c r="R21" s="376" t="str">
        <f>IF(OR(B17="臨床心理士等",B18="臨床心理士等"),"☆臨床心理士等に関する資格については、「区分備考欄」に次の①～④のいずれかを記入のうえ、該当資格合格証書の写しのPDFや写真（JPEG等）を「電子申請」のページで添付してください。（※この志願書Excelデータには添付しないでください。）"&amp;CHAR(10)&amp;"①臨床心理士"&amp;CHAR(10)&amp;"②公認心理士"&amp;CHAR(10)&amp;"③社会福祉士"&amp;CHAR(10)&amp;"④精神保健福祉士","")</f>
        <v/>
      </c>
      <c r="S21" s="108" t="s">
        <v>455</v>
      </c>
    </row>
    <row r="22" spans="1:513" ht="17.25" customHeight="1">
      <c r="A22" s="474"/>
      <c r="B22" s="68"/>
      <c r="C22" s="51" t="s">
        <v>55</v>
      </c>
      <c r="D22" s="558" t="s">
        <v>590</v>
      </c>
      <c r="E22" s="558"/>
      <c r="F22" s="52" t="s">
        <v>113</v>
      </c>
      <c r="G22" s="272" t="s">
        <v>591</v>
      </c>
      <c r="H22" s="53" t="s">
        <v>56</v>
      </c>
      <c r="I22" s="68"/>
      <c r="J22" s="54"/>
      <c r="K22" s="532"/>
      <c r="L22" s="533"/>
      <c r="M22" s="533"/>
      <c r="N22" s="534"/>
      <c r="O22" s="63"/>
      <c r="P22" s="893"/>
      <c r="Q22" s="345" t="str">
        <f>IF(G14="(9)英語資格所有者","英資格","")</f>
        <v>英資格</v>
      </c>
      <c r="R22" s="376" t="str">
        <f>IF(B27="","☆入力するアドレスは、必ずパソコンで受信可能なものを入力してください。（キャリアメールは不可）","")</f>
        <v/>
      </c>
      <c r="S22" s="108" t="s">
        <v>454</v>
      </c>
    </row>
    <row r="23" spans="1:513" ht="17.25" customHeight="1" thickBot="1">
      <c r="A23" s="474"/>
      <c r="B23" s="462" t="s">
        <v>118</v>
      </c>
      <c r="C23" s="462"/>
      <c r="D23" s="513" t="s">
        <v>592</v>
      </c>
      <c r="E23" s="513"/>
      <c r="F23" s="513"/>
      <c r="G23" s="68"/>
      <c r="H23" s="268" t="s">
        <v>171</v>
      </c>
      <c r="I23" s="556" t="s">
        <v>593</v>
      </c>
      <c r="J23" s="557"/>
      <c r="K23" s="535"/>
      <c r="L23" s="536"/>
      <c r="M23" s="536"/>
      <c r="N23" s="537"/>
      <c r="O23" s="63"/>
      <c r="P23" s="893"/>
      <c r="Q23" s="346" t="str">
        <f>IF(G14="(4)大学・大学院推薦","大推","")</f>
        <v/>
      </c>
      <c r="R23" s="376" t="str">
        <f>IF(G14="","☆「第１次試験一部免除等」を希望される方は、必ず「②第１次試験一部免除等」において、希望する免除制度を選択してください。市立学校で講師をされている方であっても、選択しなければ免除制度は適用されませんので注意して下さい。","")</f>
        <v/>
      </c>
      <c r="S23" s="108" t="s">
        <v>471</v>
      </c>
    </row>
    <row r="24" spans="1:513" ht="15.75" customHeight="1">
      <c r="A24" s="475"/>
      <c r="B24" s="526" t="s">
        <v>594</v>
      </c>
      <c r="C24" s="527"/>
      <c r="D24" s="527"/>
      <c r="E24" s="527"/>
      <c r="F24" s="527"/>
      <c r="G24" s="527"/>
      <c r="H24" s="527"/>
      <c r="I24" s="527"/>
      <c r="J24" s="528"/>
      <c r="K24" s="597" t="s">
        <v>436</v>
      </c>
      <c r="L24" s="598"/>
      <c r="M24" s="598"/>
      <c r="N24" s="505"/>
      <c r="O24" s="63"/>
      <c r="P24" s="893"/>
      <c r="Q24" s="347" t="str">
        <f>IF(OR(LEFT(G12,2)="フロ",G12="自立活動担当教員特別"),G12,"")</f>
        <v/>
      </c>
      <c r="R24" s="378" t="str">
        <f>IF(AND(G14="(9)英語資格所有者",G20=""),"☆英語資格所有者の特例を使用する場合は、「英語能力の基準」で該当する項目を選択のうえ、「区分備考欄」に該当資格と点数を記載し、各試験実施団体が発行する証明書のPDFや写真（JPEG等）を「電子申請」のページで添付してください。（※この志願書Excelデータには添付しないでください。）"&amp;CHAR(10)&amp;CHAR(10),"")</f>
        <v/>
      </c>
      <c r="S24" s="108" t="s">
        <v>453</v>
      </c>
    </row>
    <row r="25" spans="1:513" ht="15" customHeight="1" thickBot="1">
      <c r="A25" s="50" t="s">
        <v>127</v>
      </c>
      <c r="B25" s="330" t="s">
        <v>595</v>
      </c>
      <c r="C25" s="55" t="s">
        <v>113</v>
      </c>
      <c r="D25" s="545" t="s">
        <v>596</v>
      </c>
      <c r="E25" s="545"/>
      <c r="F25" s="56" t="s">
        <v>54</v>
      </c>
      <c r="G25" s="364" t="s">
        <v>597</v>
      </c>
      <c r="H25" s="539" t="s">
        <v>376</v>
      </c>
      <c r="I25" s="539"/>
      <c r="J25" s="540"/>
      <c r="K25" s="599"/>
      <c r="L25" s="600"/>
      <c r="M25" s="600"/>
      <c r="N25" s="506"/>
      <c r="O25" s="63"/>
      <c r="P25" s="893"/>
      <c r="Q25" s="346" t="str">
        <f>IF(AND(G12="現職教諭特別",G14&lt;&gt;"(9)英語資格所有者"),"現職教諭特別","")</f>
        <v/>
      </c>
      <c r="R25" s="376" t="str">
        <f>IF(G20&lt;&gt;"","☆「区分備考欄」に該当資格（iBT、iTPの別まで正確に記載してください。）及び点数を入力し、「各実施団体が発行する証明書」のPDFや写真（JPEG等）を「電子申請」のページで添付してください。（※この志願書Excelデータには添付しないでください。）。","")</f>
        <v>☆「区分備考欄」に該当資格（iBT、iTPの別まで正確に記載してください。）及び点数を入力し、「各実施団体が発行する証明書」のPDFや写真（JPEG等）を「電子申請」のページで添付してください。（※この志願書Excelデータには添付しないでください。）。</v>
      </c>
      <c r="S25" s="108" t="s">
        <v>583</v>
      </c>
    </row>
    <row r="26" spans="1:513" ht="15" customHeight="1">
      <c r="A26" s="50" t="s">
        <v>128</v>
      </c>
      <c r="B26" s="368" t="s">
        <v>598</v>
      </c>
      <c r="C26" s="366" t="s">
        <v>113</v>
      </c>
      <c r="D26" s="555" t="s">
        <v>599</v>
      </c>
      <c r="E26" s="555"/>
      <c r="F26" s="367" t="s">
        <v>54</v>
      </c>
      <c r="G26" s="368" t="s">
        <v>599</v>
      </c>
      <c r="H26" s="541"/>
      <c r="I26" s="541"/>
      <c r="J26" s="542"/>
      <c r="K26" s="546" t="s">
        <v>126</v>
      </c>
      <c r="L26" s="547"/>
      <c r="M26" s="547"/>
      <c r="N26" s="548"/>
      <c r="O26" s="63"/>
      <c r="P26" s="893"/>
      <c r="Q26" s="346" t="str">
        <f>IF(OR(G12="",G14=""),"選考・免除未選択","")</f>
        <v/>
      </c>
      <c r="R26" s="376" t="str">
        <f>IF(G14=基礎DATA!C30,"☆離職者チャレンジ制度での出願にあたり、「職歴」欄に過去の京都市立学校園での勤務歴が分かるように記載してください。"&amp;CHAR(10)&amp;CHAR(10),"")</f>
        <v/>
      </c>
      <c r="S26" s="108" t="s">
        <v>579</v>
      </c>
    </row>
    <row r="27" spans="1:513" ht="15" customHeight="1" thickBot="1">
      <c r="A27" s="372" t="s">
        <v>438</v>
      </c>
      <c r="B27" s="896" t="s">
        <v>600</v>
      </c>
      <c r="C27" s="897"/>
      <c r="D27" s="897"/>
      <c r="E27" s="897"/>
      <c r="F27" s="897"/>
      <c r="G27" s="897"/>
      <c r="H27" s="894" t="s">
        <v>437</v>
      </c>
      <c r="I27" s="894"/>
      <c r="J27" s="895"/>
      <c r="K27" s="549"/>
      <c r="L27" s="550"/>
      <c r="M27" s="550"/>
      <c r="N27" s="551"/>
      <c r="O27" s="63"/>
      <c r="P27" s="893"/>
      <c r="Q27" s="348" t="str">
        <f>IF(Q21&amp;Q22&amp;Q23&amp;Q24&amp;Q25&amp;Q26="","全校種教科",Q21&amp;Q22&amp;Q23&amp;Q24&amp;Q25)</f>
        <v>英資格</v>
      </c>
      <c r="R27" s="376" t="str">
        <f>IF(OR(B17="情報処理技術に関する資格",B18="情報処理技術に関する資格"),"☆情報処理技術に関する資格については、「区分備考欄」に次の①②③のいずれかを記入のうえ、該当資格合格証書の写しのPDFや写真（JPEG等）を「電子申請」のページで添付してください。（※この志願書Excelデータには添付しないでください。）"&amp;CHAR(10)&amp;"①ITパスポート試験"&amp;CHAR(10)&amp;"②基本情報技術者試験"&amp;CHAR(10)&amp;"③応用情報技術者試験","")</f>
        <v/>
      </c>
      <c r="S27" s="108" t="s">
        <v>452</v>
      </c>
    </row>
    <row r="28" spans="1:513" ht="15" customHeight="1">
      <c r="A28" s="507" t="s">
        <v>486</v>
      </c>
      <c r="B28" s="508"/>
      <c r="C28" s="508"/>
      <c r="D28" s="508"/>
      <c r="E28" s="508"/>
      <c r="F28" s="508"/>
      <c r="G28" s="508"/>
      <c r="H28" s="508"/>
      <c r="I28" s="508"/>
      <c r="J28" s="509"/>
      <c r="K28" s="552"/>
      <c r="L28" s="553"/>
      <c r="M28" s="553"/>
      <c r="N28" s="554"/>
      <c r="O28" s="63"/>
      <c r="P28" s="893"/>
      <c r="Q28" s="365"/>
      <c r="R28" s="378" t="str">
        <f>IF(OR(G14=基礎DATA!C20,G14=基礎DATA!C21,G14=基礎DATA!C22,G14=基礎DATA!C29),"☆選択中の一次免除での出願にあたり、昨年度の出願時と氏名が変わっている方は、「区分備考欄」に昨年度の受験番号を記載してください。"&amp;CHAR(10)&amp;CHAR(10),"")</f>
        <v/>
      </c>
      <c r="S28" s="403" t="s">
        <v>528</v>
      </c>
    </row>
    <row r="29" spans="1:513" ht="16.5" customHeight="1">
      <c r="A29" s="510" t="s">
        <v>115</v>
      </c>
      <c r="B29" s="464" t="s">
        <v>129</v>
      </c>
      <c r="C29" s="465"/>
      <c r="D29" s="466"/>
      <c r="E29" s="466"/>
      <c r="F29" s="466"/>
      <c r="G29" s="466"/>
      <c r="H29" s="466"/>
      <c r="I29" s="466"/>
      <c r="J29" s="467"/>
      <c r="K29" s="514" t="s">
        <v>601</v>
      </c>
      <c r="L29" s="515"/>
      <c r="M29" s="515"/>
      <c r="N29" s="516"/>
      <c r="O29" s="63"/>
      <c r="P29" s="893"/>
      <c r="Q29" s="64"/>
      <c r="R29" s="376" t="str">
        <f>IF(OR(G16="16_高等学校・理科",H17="16_高等学校・理科",H18="16_高等学校・理科"),"☆高校・理科の中で専門・得意とする科目（物理，化学，生物，地学）を「得意教科または科目」欄に入力してください。"&amp;CHAR(10)&amp;CHAR(10),"")</f>
        <v/>
      </c>
      <c r="S29" s="64" t="s">
        <v>451</v>
      </c>
    </row>
    <row r="30" spans="1:513" ht="16.5" customHeight="1">
      <c r="A30" s="511"/>
      <c r="B30" s="68"/>
      <c r="C30" s="51" t="s">
        <v>55</v>
      </c>
      <c r="D30" s="558"/>
      <c r="E30" s="558"/>
      <c r="F30" s="52" t="s">
        <v>113</v>
      </c>
      <c r="G30" s="335"/>
      <c r="H30" s="53" t="s">
        <v>56</v>
      </c>
      <c r="I30" s="68"/>
      <c r="J30" s="54"/>
      <c r="K30" s="517"/>
      <c r="L30" s="518"/>
      <c r="M30" s="518"/>
      <c r="N30" s="519"/>
      <c r="O30" s="63"/>
      <c r="P30" s="893"/>
      <c r="Q30" s="590" t="s">
        <v>307</v>
      </c>
      <c r="R30" s="375" t="str">
        <f>IF(AND(Q57="小中異動黄色",K56=""),"☆「出願区分（併願含む）」で小学校及び中学校の出願者のうち，両方の校種の教員免許状を有する又は取得見込の方は，「小・中学校校種間移動 希望の有無」欄で希望の有無を選択入力してください。"&amp;CHAR(10)&amp;CHAR(10),"")</f>
        <v/>
      </c>
      <c r="S30" s="64" t="s">
        <v>450</v>
      </c>
    </row>
    <row r="31" spans="1:513" ht="13.5" customHeight="1" thickBot="1">
      <c r="A31" s="511"/>
      <c r="B31" s="462" t="s">
        <v>118</v>
      </c>
      <c r="C31" s="462"/>
      <c r="D31" s="463"/>
      <c r="E31" s="463"/>
      <c r="F31" s="463"/>
      <c r="G31" s="523" t="s">
        <v>171</v>
      </c>
      <c r="H31" s="523"/>
      <c r="I31" s="524"/>
      <c r="J31" s="525"/>
      <c r="K31" s="517"/>
      <c r="L31" s="518"/>
      <c r="M31" s="518"/>
      <c r="N31" s="519"/>
      <c r="O31" s="63"/>
      <c r="P31" s="893"/>
      <c r="Q31" s="591"/>
      <c r="R31" s="375" t="str">
        <f>IF(OR(G16="18_高等学校・工業",H17="18_高等学校・工業",H18="18_高等学校・工業"),"☆高校・工業の中で専門・得意とする科目（機械，電気・電子，土木）を「得意教科または科目」欄に入力してください。"&amp;CHAR(10)&amp;CHAR(10),"")</f>
        <v/>
      </c>
      <c r="S31" s="108" t="s">
        <v>415</v>
      </c>
    </row>
    <row r="32" spans="1:513" ht="16.5" customHeight="1">
      <c r="A32" s="512"/>
      <c r="B32" s="526"/>
      <c r="C32" s="527"/>
      <c r="D32" s="527"/>
      <c r="E32" s="527"/>
      <c r="F32" s="527"/>
      <c r="G32" s="527"/>
      <c r="H32" s="527"/>
      <c r="I32" s="527"/>
      <c r="J32" s="528"/>
      <c r="K32" s="517"/>
      <c r="L32" s="518"/>
      <c r="M32" s="518"/>
      <c r="N32" s="519"/>
      <c r="O32" s="63"/>
      <c r="P32" s="893"/>
      <c r="Q32" s="341" t="str">
        <f>IF(OR(G12="一般",G12="国際貢献活動経験者特別",G12="障害者特別",G12="大学3回生等JUMP UP特別選考"),MID(G16,4,9),"")</f>
        <v>中学校・英語</v>
      </c>
      <c r="R32" s="375" t="str">
        <f>IF(H17="00_幼稚園","☆「併願１」で幼稚園を選択した方は「併願２」は選択できません。"&amp;CHAR(10)&amp;CHAR(10),"")</f>
        <v/>
      </c>
      <c r="S32" s="64" t="s">
        <v>449</v>
      </c>
    </row>
    <row r="33" spans="1:19" ht="16.5" customHeight="1" thickBot="1">
      <c r="A33" s="57" t="s">
        <v>127</v>
      </c>
      <c r="B33" s="134"/>
      <c r="C33" s="135" t="s">
        <v>113</v>
      </c>
      <c r="D33" s="538"/>
      <c r="E33" s="538"/>
      <c r="F33" s="136" t="s">
        <v>54</v>
      </c>
      <c r="G33" s="266"/>
      <c r="H33" s="279"/>
      <c r="I33" s="262"/>
      <c r="J33" s="263"/>
      <c r="K33" s="520"/>
      <c r="L33" s="521"/>
      <c r="M33" s="521"/>
      <c r="N33" s="522"/>
      <c r="O33" s="63"/>
      <c r="P33" s="893"/>
      <c r="Q33" s="342" t="str">
        <f>IF(G12="フロンティア特別・理数工コース","F理数工"&amp;G16,"")</f>
        <v/>
      </c>
      <c r="R33" s="375" t="str">
        <f>IF(AND(OR(LEFT(G16)=LEFT(H17),LEFT(G16)=LEFT(H18),LEFT(H17)=LEFT(H18)),OR(H17&lt;&gt;"",H18&lt;&gt;"")),"☆出願区分・併願では同じ校種は選択できません。"&amp;CHAR(10)&amp;CHAR(10),"")</f>
        <v/>
      </c>
      <c r="S33" s="64" t="s">
        <v>448</v>
      </c>
    </row>
    <row r="34" spans="1:19" ht="16.5" customHeight="1">
      <c r="A34" s="468" t="s">
        <v>111</v>
      </c>
      <c r="B34" s="607" t="s">
        <v>602</v>
      </c>
      <c r="C34" s="608"/>
      <c r="D34" s="608"/>
      <c r="E34" s="608"/>
      <c r="F34" s="608"/>
      <c r="G34" s="601" t="s">
        <v>603</v>
      </c>
      <c r="H34" s="618" t="s">
        <v>130</v>
      </c>
      <c r="I34" s="619"/>
      <c r="J34" s="620"/>
      <c r="K34" s="454" t="s">
        <v>125</v>
      </c>
      <c r="L34" s="455"/>
      <c r="M34" s="455"/>
      <c r="N34" s="456"/>
      <c r="O34" s="63"/>
      <c r="P34" s="893"/>
      <c r="Q34" s="342" t="str">
        <f>IF(G12="フロンティア特別・英語コース","F英語"&amp;G16,"")</f>
        <v/>
      </c>
      <c r="R34" s="375" t="str">
        <f>IF(AND(G18="",H18&lt;&gt;""),"☆出願区分「併願２」は選択できません。"&amp;CHAR(10)&amp;CHAR(10),"")</f>
        <v/>
      </c>
      <c r="S34" s="108" t="s">
        <v>456</v>
      </c>
    </row>
    <row r="35" spans="1:19" ht="16.5" customHeight="1" thickBot="1">
      <c r="A35" s="469"/>
      <c r="B35" s="609"/>
      <c r="C35" s="610"/>
      <c r="D35" s="610"/>
      <c r="E35" s="610"/>
      <c r="F35" s="610"/>
      <c r="G35" s="602"/>
      <c r="H35" s="621" t="s">
        <v>604</v>
      </c>
      <c r="I35" s="621"/>
      <c r="J35" s="622"/>
      <c r="K35" s="627" t="s">
        <v>45</v>
      </c>
      <c r="L35" s="628"/>
      <c r="M35" s="629" t="str">
        <f>IF(K35="希望する","↓理由等","")</f>
        <v>↓理由等</v>
      </c>
      <c r="N35" s="630"/>
      <c r="O35" s="63"/>
      <c r="P35" s="893"/>
      <c r="Q35" s="349" t="str">
        <f>IF(OR(G12&amp;G16="現職教諭特別01_小学校",LEFT(G14,3)&amp;G16="(1)01_小学校",LEFT(G14,3)&amp;G16="(2)01_小学校",LEFT(G14,4)&amp;G16="(11)01_小学校",LEFT(G14,4)&amp;G16="(12)01_小学校",G12&amp;G16="大学3回生等JUMP UP特別選考01_小学校"),"小学校幼のみ可",IF(OR(G12="フロンティア特別・保健体育コース",G12="現職教諭特別",G12="自立活動担当教員特別",LEFT(G14,3)="(3)",LEFT(G14,3)="(1)",LEFT(G14,3)="(2)",G16="21_養護教諭",G16="22_栄養教諭",G16="18_高等学校・工業",G16="19_高等学校・情報",G16="高等学校・音楽",LEFT(G14,4)="(11)",LEFT(G14,4)="(12)",G12="大学3回生等JUMP UP特別選考"),"併願ダメ",Q32&amp;Q33&amp;Q34))</f>
        <v>中学校・英語</v>
      </c>
      <c r="R35" s="376" t="str">
        <f>IF(AND(OR(MID(G16,4,1)="高",MID(H17,4,1)="高",MID(H18,4,1)="高"),OR(G34=基礎DATA!AO9,G34=基礎DATA!AO10,G34=基礎DATA!AO11)),"☆「得意教科または科目」の欄に、大学院等に進学前の学部・専攻がわかるようにご記入ください。"&amp;CHAR(10)&amp;CHAR(10),"")</f>
        <v/>
      </c>
      <c r="S35" s="108" t="s">
        <v>532</v>
      </c>
    </row>
    <row r="36" spans="1:19" ht="16.5" customHeight="1" thickBot="1">
      <c r="A36" s="469"/>
      <c r="B36" s="605" t="s">
        <v>135</v>
      </c>
      <c r="C36" s="606"/>
      <c r="D36" s="606"/>
      <c r="E36" s="606"/>
      <c r="F36" s="606"/>
      <c r="G36" s="603" t="s">
        <v>51</v>
      </c>
      <c r="H36" s="625" t="s">
        <v>131</v>
      </c>
      <c r="I36" s="625"/>
      <c r="J36" s="626"/>
      <c r="K36" s="324">
        <v>2</v>
      </c>
      <c r="L36" s="325" t="str">
        <f>IF(K35="希望する","年間","")</f>
        <v>年間</v>
      </c>
      <c r="M36" s="663" t="s">
        <v>147</v>
      </c>
      <c r="N36" s="664"/>
      <c r="O36" s="63"/>
      <c r="P36" s="893"/>
      <c r="Q36" s="338"/>
      <c r="R36" s="375" t="str">
        <f>IF(I54="総合支援学校特例","☆総合支援学校特例を利用して受験される方は、別途「免許取得計画書」を「電子申請」のページで添付してください。（※この志願書Excelデータには添付しないでください。）また「教員免許状　司書教諭資格等」の欄に特別支援学校の免許情報を入力する必要はありません（特別支援学校以外の免許情報は必ず入力してください）。","")</f>
        <v>☆総合支援学校特例を利用して受験される方は、別途「免許取得計画書」を「電子申請」のページで添付してください。（※この志願書Excelデータには添付しないでください。）また「教員免許状　司書教諭資格等」の欄に特別支援学校の免許情報を入力する必要はありません（特別支援学校以外の免許情報は必ず入力してください）。</v>
      </c>
      <c r="S36" s="108" t="s">
        <v>444</v>
      </c>
    </row>
    <row r="37" spans="1:19" ht="16.5" customHeight="1" thickBot="1">
      <c r="A37" s="470"/>
      <c r="B37" s="471">
        <v>45747</v>
      </c>
      <c r="C37" s="472"/>
      <c r="D37" s="472"/>
      <c r="E37" s="472"/>
      <c r="F37" s="472"/>
      <c r="G37" s="604"/>
      <c r="H37" s="679"/>
      <c r="I37" s="679"/>
      <c r="J37" s="680"/>
      <c r="K37" s="637" t="s">
        <v>16</v>
      </c>
      <c r="L37" s="638"/>
      <c r="M37" s="638"/>
      <c r="N37" s="639"/>
      <c r="O37" s="63"/>
      <c r="P37" s="893"/>
      <c r="Q37" s="194"/>
      <c r="R37" s="375" t="str">
        <f>IF(AND(Q77="高配黄色",K54=""),"☆中学校の美術・家庭・保健体育での出願者のうち、同科目の高校普通免許状を有する、又は取得見込の方は、高校での勤務希望について「高等学校配置希望の有無」欄でいずれかを選択入力してください。"&amp;CHAR(10)&amp;CHAR(10),"")</f>
        <v/>
      </c>
      <c r="S37" s="64" t="s">
        <v>441</v>
      </c>
    </row>
    <row r="38" spans="1:19" ht="17.25" customHeight="1" thickBot="1">
      <c r="A38" s="469" t="s">
        <v>116</v>
      </c>
      <c r="B38" s="613"/>
      <c r="C38" s="614"/>
      <c r="D38" s="614"/>
      <c r="E38" s="614"/>
      <c r="F38" s="614"/>
      <c r="G38" s="611"/>
      <c r="H38" s="922" t="s">
        <v>130</v>
      </c>
      <c r="I38" s="625"/>
      <c r="J38" s="626"/>
      <c r="K38" s="429" t="s">
        <v>605</v>
      </c>
      <c r="L38" s="430"/>
      <c r="M38" s="430"/>
      <c r="N38" s="431"/>
      <c r="O38" s="63"/>
      <c r="P38" s="893"/>
      <c r="Q38" s="64"/>
      <c r="R38" s="379" t="str">
        <f>IF(AND(Q65="水泳黄色",K47=""),"☆「水泳で２５ｍ以上泳げるか泳げないか」欄で、泳げるか泳げないかを選択入力してください。"&amp;CHAR(10)&amp;CHAR(10),"")</f>
        <v/>
      </c>
      <c r="S38" s="64" t="s">
        <v>442</v>
      </c>
    </row>
    <row r="39" spans="1:19" ht="15" customHeight="1" thickBot="1">
      <c r="A39" s="469"/>
      <c r="B39" s="615"/>
      <c r="C39" s="568"/>
      <c r="D39" s="568"/>
      <c r="E39" s="568"/>
      <c r="F39" s="568"/>
      <c r="G39" s="612"/>
      <c r="H39" s="928"/>
      <c r="I39" s="928"/>
      <c r="J39" s="929"/>
      <c r="K39" s="432"/>
      <c r="L39" s="433"/>
      <c r="M39" s="433"/>
      <c r="N39" s="434"/>
      <c r="O39" s="63"/>
      <c r="P39" s="893"/>
      <c r="Q39" s="112" t="s">
        <v>351</v>
      </c>
    </row>
    <row r="40" spans="1:19" ht="17.25" customHeight="1" thickBot="1">
      <c r="A40" s="469"/>
      <c r="B40" s="605" t="s">
        <v>135</v>
      </c>
      <c r="C40" s="606"/>
      <c r="D40" s="606"/>
      <c r="E40" s="606"/>
      <c r="F40" s="606"/>
      <c r="G40" s="616"/>
      <c r="H40" s="625" t="s">
        <v>131</v>
      </c>
      <c r="I40" s="625"/>
      <c r="J40" s="626"/>
      <c r="K40" s="435"/>
      <c r="L40" s="436"/>
      <c r="M40" s="436"/>
      <c r="N40" s="437"/>
      <c r="O40" s="63"/>
      <c r="P40" s="893"/>
      <c r="Q40" s="133" t="str">
        <f>MID(G16,4,1)&amp;(MID(H17,4,1))</f>
        <v>中小</v>
      </c>
      <c r="S40" s="64" t="str">
        <f>IF(COUNTIF(G16:J18,"*総*"),"総", "")</f>
        <v>総</v>
      </c>
    </row>
    <row r="41" spans="1:19" ht="14.25" thickBot="1">
      <c r="A41" s="470"/>
      <c r="B41" s="623"/>
      <c r="C41" s="624"/>
      <c r="D41" s="624"/>
      <c r="E41" s="624"/>
      <c r="F41" s="624"/>
      <c r="G41" s="617"/>
      <c r="H41" s="677"/>
      <c r="I41" s="677"/>
      <c r="J41" s="678"/>
      <c r="K41" s="454" t="s">
        <v>229</v>
      </c>
      <c r="L41" s="455"/>
      <c r="M41" s="455"/>
      <c r="N41" s="456"/>
      <c r="O41" s="63"/>
      <c r="P41" s="893"/>
      <c r="Q41" s="194"/>
      <c r="R41" s="132" t="s">
        <v>523</v>
      </c>
      <c r="S41" s="64" t="str">
        <f>IF(COUNTIF(F56:G61,"*特別支援学校*"),"特支免許", "")</f>
        <v/>
      </c>
    </row>
    <row r="42" spans="1:19" ht="17.25" customHeight="1" thickBot="1">
      <c r="A42" s="478" t="s">
        <v>375</v>
      </c>
      <c r="B42" s="646" t="s">
        <v>109</v>
      </c>
      <c r="C42" s="646"/>
      <c r="D42" s="646"/>
      <c r="E42" s="646"/>
      <c r="F42" s="647" t="s">
        <v>4</v>
      </c>
      <c r="G42" s="646"/>
      <c r="H42" s="646"/>
      <c r="I42" s="648"/>
      <c r="J42" s="273" t="s">
        <v>325</v>
      </c>
      <c r="K42" s="671" t="s">
        <v>606</v>
      </c>
      <c r="L42" s="672"/>
      <c r="M42" s="672"/>
      <c r="N42" s="673"/>
      <c r="O42" s="63"/>
      <c r="P42" s="893"/>
      <c r="Q42" s="370" t="s">
        <v>430</v>
      </c>
      <c r="R42" s="132" t="s">
        <v>524</v>
      </c>
    </row>
    <row r="43" spans="1:19" ht="15" customHeight="1" thickBot="1">
      <c r="A43" s="479"/>
      <c r="B43" s="650" t="s">
        <v>110</v>
      </c>
      <c r="C43" s="650"/>
      <c r="D43" s="650"/>
      <c r="E43" s="650"/>
      <c r="F43" s="649"/>
      <c r="G43" s="650"/>
      <c r="H43" s="650"/>
      <c r="I43" s="651"/>
      <c r="J43" s="274" t="s">
        <v>326</v>
      </c>
      <c r="K43" s="454" t="s">
        <v>17</v>
      </c>
      <c r="L43" s="455"/>
      <c r="M43" s="455"/>
      <c r="N43" s="456"/>
      <c r="O43" s="63"/>
      <c r="P43" s="893"/>
      <c r="Q43" s="371" t="str">
        <f>IF(OR(G14=基礎DATA!C20,G14=基礎DATA!C21,G14=基礎DATA!C22,G14=基礎DATA!C29,G14=基礎DATA!C30,G12=基礎DATA!C14,G12=基礎DATA!C12,G12=基礎DATA!C16),"",IF(OR(志願書!G16="01_小学校",H17="01_小学校",H18="01_小学校"),"小学校・有資格加点",IF(G16="","","その他・有資格加点")))</f>
        <v>小学校・有資格加点</v>
      </c>
      <c r="R43" s="132" t="s">
        <v>525</v>
      </c>
    </row>
    <row r="44" spans="1:19" ht="17.25" customHeight="1" thickBot="1">
      <c r="A44" s="479"/>
      <c r="B44" s="925"/>
      <c r="C44" s="926"/>
      <c r="D44" s="926"/>
      <c r="E44" s="927"/>
      <c r="F44" s="933" t="s">
        <v>608</v>
      </c>
      <c r="G44" s="933"/>
      <c r="H44" s="933"/>
      <c r="I44" s="935" t="s">
        <v>10</v>
      </c>
      <c r="J44" s="275"/>
      <c r="K44" s="657" t="s">
        <v>607</v>
      </c>
      <c r="L44" s="658"/>
      <c r="M44" s="658"/>
      <c r="N44" s="659"/>
      <c r="O44" s="63"/>
      <c r="P44" s="893"/>
      <c r="Q44" s="370" t="s">
        <v>475</v>
      </c>
      <c r="R44" s="64" t="s">
        <v>408</v>
      </c>
    </row>
    <row r="45" spans="1:19" ht="14.25" customHeight="1" thickBot="1">
      <c r="A45" s="479"/>
      <c r="B45" s="930">
        <v>44286</v>
      </c>
      <c r="C45" s="931"/>
      <c r="D45" s="931"/>
      <c r="E45" s="932"/>
      <c r="F45" s="934"/>
      <c r="G45" s="934"/>
      <c r="H45" s="934"/>
      <c r="I45" s="936"/>
      <c r="J45" s="357" t="s">
        <v>6</v>
      </c>
      <c r="K45" s="660"/>
      <c r="L45" s="661"/>
      <c r="M45" s="661"/>
      <c r="N45" s="662"/>
      <c r="O45" s="63"/>
      <c r="P45" s="893"/>
      <c r="Q45" s="133" t="str">
        <f>IF(OR(AND(B17&lt;&gt;"",OR(G14=R41,G14=R42,G14=R43,G14=R50,G14=R51)),AND(B18&lt;&gt;"",OR(G14=R41,G14=R42,G14=R43,G14=R50)),AND(B17&lt;&gt;"",B18&lt;&gt;"",B17=B18)),"×","")</f>
        <v/>
      </c>
      <c r="R45" s="64" t="s">
        <v>474</v>
      </c>
    </row>
    <row r="46" spans="1:19" ht="15" customHeight="1" thickBot="1">
      <c r="A46" s="479"/>
      <c r="B46" s="634">
        <v>44287</v>
      </c>
      <c r="C46" s="635"/>
      <c r="D46" s="635"/>
      <c r="E46" s="636"/>
      <c r="F46" s="565" t="s">
        <v>602</v>
      </c>
      <c r="G46" s="566"/>
      <c r="H46" s="566"/>
      <c r="I46" s="571" t="s">
        <v>609</v>
      </c>
      <c r="J46" s="276" t="s">
        <v>5</v>
      </c>
      <c r="K46" s="423" t="s">
        <v>231</v>
      </c>
      <c r="L46" s="424"/>
      <c r="M46" s="424"/>
      <c r="N46" s="425"/>
      <c r="O46" s="63"/>
      <c r="P46" s="893"/>
      <c r="Q46" s="370" t="s">
        <v>476</v>
      </c>
      <c r="R46" s="64" t="s">
        <v>425</v>
      </c>
    </row>
    <row r="47" spans="1:19" ht="16.5" customHeight="1" thickBot="1">
      <c r="A47" s="479"/>
      <c r="B47" s="640">
        <v>45747</v>
      </c>
      <c r="C47" s="641"/>
      <c r="D47" s="641"/>
      <c r="E47" s="642"/>
      <c r="F47" s="567"/>
      <c r="G47" s="568"/>
      <c r="H47" s="568"/>
      <c r="I47" s="572"/>
      <c r="J47" s="280" t="s">
        <v>51</v>
      </c>
      <c r="K47" s="652" t="s">
        <v>123</v>
      </c>
      <c r="L47" s="653"/>
      <c r="M47" s="653"/>
      <c r="N47" s="654"/>
      <c r="O47" s="63"/>
      <c r="P47" s="893"/>
      <c r="Q47" s="133" t="str">
        <f>IF(OR(Q45="×",B17="なし",B18="なし"),"",IF(OR(B17&lt;&gt;"",B18&lt;&gt;""),"加点",""))</f>
        <v>加点</v>
      </c>
      <c r="R47" s="64" t="s">
        <v>409</v>
      </c>
    </row>
    <row r="48" spans="1:19" ht="16.5" customHeight="1" thickBot="1">
      <c r="A48" s="479"/>
      <c r="B48" s="426"/>
      <c r="C48" s="427"/>
      <c r="D48" s="427"/>
      <c r="E48" s="428"/>
      <c r="F48" s="565"/>
      <c r="G48" s="566"/>
      <c r="H48" s="566"/>
      <c r="I48" s="571"/>
      <c r="J48" s="277"/>
      <c r="K48" s="668" t="s">
        <v>170</v>
      </c>
      <c r="L48" s="669"/>
      <c r="M48" s="669"/>
      <c r="N48" s="670"/>
      <c r="O48" s="63"/>
      <c r="P48" s="893"/>
      <c r="Q48" s="370" t="s">
        <v>477</v>
      </c>
      <c r="R48" s="64" t="s">
        <v>410</v>
      </c>
    </row>
    <row r="49" spans="1:18" ht="16.5" customHeight="1" thickBot="1">
      <c r="A49" s="479"/>
      <c r="B49" s="643"/>
      <c r="C49" s="644"/>
      <c r="D49" s="644"/>
      <c r="E49" s="645"/>
      <c r="F49" s="567"/>
      <c r="G49" s="568"/>
      <c r="H49" s="568"/>
      <c r="I49" s="572"/>
      <c r="J49" s="277"/>
      <c r="K49" s="655" t="s">
        <v>47</v>
      </c>
      <c r="L49" s="656"/>
      <c r="M49" s="287">
        <v>18</v>
      </c>
      <c r="N49" s="288" t="str">
        <f>IF(K49="有","期生","")</f>
        <v>期生</v>
      </c>
      <c r="O49" s="63"/>
      <c r="P49" s="893"/>
      <c r="Q49" s="133" t="str">
        <f>IF(AND(OR(G16="20_総合支援学校",H17="20_総合支援学校",H18="20_総合支援学校"),NOT(G12=基礎DATA!C16)),"育成学級配置希望の有無","入力不要")</f>
        <v>育成学級配置希望の有無</v>
      </c>
      <c r="R49" s="64" t="s">
        <v>420</v>
      </c>
    </row>
    <row r="50" spans="1:18" ht="16.5" customHeight="1">
      <c r="A50" s="479"/>
      <c r="B50" s="426"/>
      <c r="C50" s="427"/>
      <c r="D50" s="427"/>
      <c r="E50" s="428"/>
      <c r="F50" s="565"/>
      <c r="G50" s="566"/>
      <c r="H50" s="566"/>
      <c r="I50" s="571"/>
      <c r="J50" s="289"/>
      <c r="K50" s="913" t="s">
        <v>468</v>
      </c>
      <c r="L50" s="914"/>
      <c r="M50" s="914"/>
      <c r="N50" s="915"/>
      <c r="O50" s="63"/>
      <c r="P50" s="893"/>
      <c r="Q50" s="194"/>
      <c r="R50" s="132" t="s">
        <v>470</v>
      </c>
    </row>
    <row r="51" spans="1:18" ht="16.5" customHeight="1" thickBot="1">
      <c r="A51" s="479"/>
      <c r="B51" s="674"/>
      <c r="C51" s="675"/>
      <c r="D51" s="675"/>
      <c r="E51" s="676"/>
      <c r="F51" s="567"/>
      <c r="G51" s="568"/>
      <c r="H51" s="568"/>
      <c r="I51" s="572"/>
      <c r="J51" s="290"/>
      <c r="K51" s="916"/>
      <c r="L51" s="917"/>
      <c r="M51" s="917"/>
      <c r="N51" s="918"/>
      <c r="O51" s="63"/>
      <c r="P51" s="893"/>
      <c r="Q51" s="416" t="s">
        <v>309</v>
      </c>
      <c r="R51" s="132" t="s">
        <v>578</v>
      </c>
    </row>
    <row r="52" spans="1:18" ht="16.5" customHeight="1" thickBot="1">
      <c r="A52" s="479"/>
      <c r="B52" s="426"/>
      <c r="C52" s="427"/>
      <c r="D52" s="427"/>
      <c r="E52" s="428"/>
      <c r="F52" s="565"/>
      <c r="G52" s="566"/>
      <c r="H52" s="566"/>
      <c r="I52" s="571"/>
      <c r="J52" s="289"/>
      <c r="K52" s="919" t="s">
        <v>45</v>
      </c>
      <c r="L52" s="920"/>
      <c r="M52" s="920"/>
      <c r="N52" s="921"/>
      <c r="O52" s="63"/>
      <c r="P52" s="893"/>
      <c r="Q52" s="195">
        <f>IF(OR(MID(G16,4,1)="小",MID(G16,4,1)="中",),1,0)</f>
        <v>1</v>
      </c>
      <c r="R52" s="64" t="s">
        <v>479</v>
      </c>
    </row>
    <row r="53" spans="1:18" ht="16.5" customHeight="1" thickBot="1">
      <c r="A53" s="480"/>
      <c r="B53" s="623"/>
      <c r="C53" s="624"/>
      <c r="D53" s="624"/>
      <c r="E53" s="799"/>
      <c r="F53" s="569"/>
      <c r="G53" s="570"/>
      <c r="H53" s="570"/>
      <c r="I53" s="573"/>
      <c r="J53" s="291"/>
      <c r="K53" s="665" t="s">
        <v>423</v>
      </c>
      <c r="L53" s="666"/>
      <c r="M53" s="666"/>
      <c r="N53" s="667"/>
      <c r="O53" s="63"/>
      <c r="P53" s="893"/>
      <c r="Q53" s="196">
        <f>IF(OR(MID(H17,4,1)="小",MID(H17,4,1)="中",),1,0)</f>
        <v>1</v>
      </c>
    </row>
    <row r="54" spans="1:18" ht="16.5" customHeight="1" thickBot="1">
      <c r="A54" s="478" t="s">
        <v>359</v>
      </c>
      <c r="B54" s="937" t="s">
        <v>302</v>
      </c>
      <c r="C54" s="759"/>
      <c r="D54" s="759"/>
      <c r="E54" s="759"/>
      <c r="F54" s="759"/>
      <c r="G54" s="759"/>
      <c r="H54" s="759"/>
      <c r="I54" s="938" t="s">
        <v>443</v>
      </c>
      <c r="J54" s="939"/>
      <c r="K54" s="631"/>
      <c r="L54" s="632"/>
      <c r="M54" s="632"/>
      <c r="N54" s="633"/>
      <c r="O54" s="63"/>
      <c r="P54" s="893"/>
      <c r="Q54" s="197">
        <f>IF(OR(MID(H18,4,1)="小",MID(H18,4,1)="中",),1,0)</f>
        <v>0</v>
      </c>
    </row>
    <row r="55" spans="1:18" ht="15" customHeight="1">
      <c r="A55" s="923"/>
      <c r="B55" s="727" t="s">
        <v>132</v>
      </c>
      <c r="C55" s="728"/>
      <c r="D55" s="728"/>
      <c r="E55" s="728"/>
      <c r="F55" s="736" t="s">
        <v>133</v>
      </c>
      <c r="G55" s="874"/>
      <c r="H55" s="265" t="s">
        <v>280</v>
      </c>
      <c r="I55" s="736" t="s">
        <v>134</v>
      </c>
      <c r="J55" s="737"/>
      <c r="K55" s="729" t="s">
        <v>317</v>
      </c>
      <c r="L55" s="730"/>
      <c r="M55" s="730"/>
      <c r="N55" s="731"/>
      <c r="O55" s="63"/>
      <c r="P55" s="893"/>
      <c r="Q55" s="200">
        <f>IF(OR(LEFT(F56)="小",LEFT(F57)="小",LEFT(F58)="小",LEFT(F59)="小",LEFT(F60)="小",LEFT(F61)="小"),1,0)</f>
        <v>1</v>
      </c>
    </row>
    <row r="56" spans="1:18" ht="15" customHeight="1" thickBot="1">
      <c r="A56" s="923"/>
      <c r="B56" s="640">
        <v>45747</v>
      </c>
      <c r="C56" s="641"/>
      <c r="D56" s="641"/>
      <c r="E56" s="642"/>
      <c r="F56" s="940" t="s">
        <v>22</v>
      </c>
      <c r="G56" s="941"/>
      <c r="H56" s="212"/>
      <c r="I56" s="267" t="s">
        <v>64</v>
      </c>
      <c r="J56" s="258" t="s">
        <v>610</v>
      </c>
      <c r="K56" s="746" t="s">
        <v>45</v>
      </c>
      <c r="L56" s="747"/>
      <c r="M56" s="747"/>
      <c r="N56" s="748"/>
      <c r="O56" s="63"/>
      <c r="P56" s="893"/>
      <c r="Q56" s="198">
        <f>IF(OR(LEFT(F56)="中",LEFT(F57)="中",LEFT(F58)="中",LEFT(F59)="中",LEFT(F60)="中",LEFT(F61)="中"),1,0)</f>
        <v>1</v>
      </c>
    </row>
    <row r="57" spans="1:18" ht="18" customHeight="1" thickBot="1">
      <c r="A57" s="923"/>
      <c r="B57" s="734">
        <v>45747</v>
      </c>
      <c r="C57" s="735"/>
      <c r="D57" s="735"/>
      <c r="E57" s="735"/>
      <c r="F57" s="723" t="s">
        <v>24</v>
      </c>
      <c r="G57" s="724"/>
      <c r="H57" s="213" t="s">
        <v>37</v>
      </c>
      <c r="I57" s="264" t="s">
        <v>64</v>
      </c>
      <c r="J57" s="259" t="s">
        <v>610</v>
      </c>
      <c r="K57" s="758" t="s">
        <v>371</v>
      </c>
      <c r="L57" s="759"/>
      <c r="M57" s="759"/>
      <c r="N57" s="760"/>
      <c r="O57" s="63"/>
      <c r="P57" s="893"/>
      <c r="Q57" s="154" t="str">
        <f>IF(AND(Q52+Q53+Q54&gt;=1,Q55+Q56&gt;=2,NOT(G12=基礎DATA!C16)),"小中異動黄色","入力不要")</f>
        <v>小中異動黄色</v>
      </c>
    </row>
    <row r="58" spans="1:18" ht="18" customHeight="1">
      <c r="A58" s="923"/>
      <c r="B58" s="734"/>
      <c r="C58" s="735"/>
      <c r="D58" s="735"/>
      <c r="E58" s="735"/>
      <c r="F58" s="723"/>
      <c r="G58" s="724"/>
      <c r="H58" s="213"/>
      <c r="I58" s="264"/>
      <c r="J58" s="259"/>
      <c r="K58" s="753" t="s">
        <v>152</v>
      </c>
      <c r="L58" s="466"/>
      <c r="M58" s="751" t="s">
        <v>611</v>
      </c>
      <c r="N58" s="752"/>
      <c r="O58" s="63"/>
      <c r="P58" s="893"/>
      <c r="Q58" s="194"/>
    </row>
    <row r="59" spans="1:18" ht="18" customHeight="1">
      <c r="A59" s="923"/>
      <c r="B59" s="734"/>
      <c r="C59" s="735"/>
      <c r="D59" s="735"/>
      <c r="E59" s="735"/>
      <c r="F59" s="723"/>
      <c r="G59" s="724"/>
      <c r="H59" s="213"/>
      <c r="I59" s="264"/>
      <c r="J59" s="259"/>
      <c r="K59" s="754"/>
      <c r="L59" s="755"/>
      <c r="M59" s="749"/>
      <c r="N59" s="750"/>
      <c r="O59" s="63"/>
      <c r="P59" s="893"/>
      <c r="Q59" s="64"/>
    </row>
    <row r="60" spans="1:18" ht="18" customHeight="1" thickBot="1">
      <c r="A60" s="923"/>
      <c r="B60" s="734"/>
      <c r="C60" s="735"/>
      <c r="D60" s="735"/>
      <c r="E60" s="735"/>
      <c r="F60" s="723"/>
      <c r="G60" s="724"/>
      <c r="H60" s="213"/>
      <c r="I60" s="264"/>
      <c r="J60" s="259"/>
      <c r="K60" s="754"/>
      <c r="L60" s="755"/>
      <c r="M60" s="749"/>
      <c r="N60" s="750"/>
      <c r="O60" s="63"/>
      <c r="P60" s="893"/>
      <c r="Q60" s="112" t="s">
        <v>310</v>
      </c>
    </row>
    <row r="61" spans="1:18" ht="15.75" customHeight="1">
      <c r="A61" s="923"/>
      <c r="B61" s="756"/>
      <c r="C61" s="757"/>
      <c r="D61" s="757"/>
      <c r="E61" s="757"/>
      <c r="F61" s="732"/>
      <c r="G61" s="733"/>
      <c r="H61" s="282"/>
      <c r="I61" s="283"/>
      <c r="J61" s="284"/>
      <c r="K61" s="754"/>
      <c r="L61" s="755"/>
      <c r="M61" s="749"/>
      <c r="N61" s="750"/>
      <c r="O61" s="63"/>
      <c r="P61" s="893"/>
      <c r="Q61" s="195">
        <f>IF(OR(MID(G16,4,1)="小",MID(G16,4,1)="総",G16="08_中学校・保健体育"),1,0)</f>
        <v>0</v>
      </c>
    </row>
    <row r="62" spans="1:18" ht="18" customHeight="1" thickBot="1">
      <c r="A62" s="924"/>
      <c r="B62" s="765">
        <v>45747</v>
      </c>
      <c r="C62" s="766"/>
      <c r="D62" s="766"/>
      <c r="E62" s="766"/>
      <c r="F62" s="769" t="str">
        <f>IF(LEFT(I62)="取","←司書教諭資格について→","司書教諭資格について→")</f>
        <v>←司書教諭資格について→</v>
      </c>
      <c r="G62" s="770"/>
      <c r="H62" s="771"/>
      <c r="I62" s="278" t="s">
        <v>64</v>
      </c>
      <c r="J62" s="131" t="s">
        <v>610</v>
      </c>
      <c r="K62" s="725"/>
      <c r="L62" s="726"/>
      <c r="M62" s="767"/>
      <c r="N62" s="768"/>
      <c r="O62" s="63"/>
      <c r="P62" s="893"/>
      <c r="Q62" s="196">
        <f>IF(OR(MID(H17,4,1)="小",MID(H17,4,1)="総",H17="08_中学校・保健体育"),1,0)</f>
        <v>1</v>
      </c>
    </row>
    <row r="63" spans="1:18" ht="3.75" customHeight="1" thickBot="1">
      <c r="A63" s="103"/>
      <c r="B63" s="103"/>
      <c r="C63" s="103"/>
      <c r="D63" s="103"/>
      <c r="E63" s="103"/>
      <c r="F63" s="103"/>
      <c r="G63" s="103"/>
      <c r="H63" s="103"/>
      <c r="I63" s="58"/>
      <c r="J63" s="58"/>
      <c r="K63" s="58"/>
      <c r="L63" s="58"/>
      <c r="M63" s="58"/>
      <c r="N63" s="58"/>
      <c r="O63" s="63"/>
      <c r="P63" s="64"/>
      <c r="Q63" s="196">
        <f>IF(OR(MID(H18,4,1)="小",MID(H18,4,1)="総",H18="08_中学校・保健体育"),1,0)</f>
        <v>1</v>
      </c>
    </row>
    <row r="64" spans="1:18" ht="24" customHeight="1">
      <c r="A64" s="772">
        <f>基礎DATA!C6</f>
        <v>45749</v>
      </c>
      <c r="B64" s="772"/>
      <c r="C64" s="772"/>
      <c r="D64" s="761" t="s">
        <v>341</v>
      </c>
      <c r="E64" s="761"/>
      <c r="F64" s="761"/>
      <c r="G64" s="761"/>
      <c r="H64" s="761"/>
      <c r="I64" s="761"/>
      <c r="J64" s="762"/>
      <c r="K64" s="59" t="s">
        <v>141</v>
      </c>
      <c r="L64" s="763" t="str">
        <f>IF(L9="","",L9)</f>
        <v/>
      </c>
      <c r="M64" s="763"/>
      <c r="N64" s="764"/>
      <c r="O64" s="63"/>
      <c r="P64" s="64"/>
      <c r="Q64" s="191"/>
    </row>
    <row r="65" spans="1:513" ht="18.75" customHeight="1" thickBot="1">
      <c r="A65" s="46"/>
      <c r="B65" s="738" t="s">
        <v>140</v>
      </c>
      <c r="C65" s="738"/>
      <c r="D65" s="738"/>
      <c r="E65" s="738"/>
      <c r="F65" s="738"/>
      <c r="G65" s="738"/>
      <c r="H65" s="739" t="s">
        <v>0</v>
      </c>
      <c r="I65" s="739"/>
      <c r="J65" s="739"/>
      <c r="K65" s="740" t="s">
        <v>2</v>
      </c>
      <c r="L65" s="742" t="str">
        <f>IF(B12="","",B12&amp;"　"&amp;D12)</f>
        <v>京都　太郎</v>
      </c>
      <c r="M65" s="742"/>
      <c r="N65" s="743"/>
      <c r="O65" s="63"/>
      <c r="P65" s="64" t="s">
        <v>624</v>
      </c>
      <c r="Q65" s="154" t="str">
        <f>IF(SUM(Q61:Q63)&gt;=1,"水泳黄色","入力不要")</f>
        <v>水泳黄色</v>
      </c>
    </row>
    <row r="66" spans="1:513" ht="6.75" customHeight="1" thickBot="1">
      <c r="A66" s="46"/>
      <c r="B66" s="47"/>
      <c r="C66" s="47"/>
      <c r="D66" s="47"/>
      <c r="E66" s="47"/>
      <c r="F66" s="47"/>
      <c r="G66" s="47"/>
      <c r="H66" s="47"/>
      <c r="I66" s="47"/>
      <c r="J66" s="47"/>
      <c r="K66" s="741"/>
      <c r="L66" s="744"/>
      <c r="M66" s="744"/>
      <c r="N66" s="745"/>
      <c r="O66" s="63"/>
      <c r="P66" s="385"/>
      <c r="Q66" s="64"/>
    </row>
    <row r="67" spans="1:513" ht="165" customHeight="1" thickBot="1">
      <c r="A67" s="60" t="s">
        <v>13</v>
      </c>
      <c r="B67" s="709" t="s">
        <v>625</v>
      </c>
      <c r="C67" s="710"/>
      <c r="D67" s="710"/>
      <c r="E67" s="710"/>
      <c r="F67" s="710"/>
      <c r="G67" s="710"/>
      <c r="H67" s="710"/>
      <c r="I67" s="710"/>
      <c r="J67" s="710"/>
      <c r="K67" s="710"/>
      <c r="L67" s="710"/>
      <c r="M67" s="710"/>
      <c r="N67" s="711"/>
      <c r="O67" s="373"/>
      <c r="P67" s="971">
        <f>LEN(B67)</f>
        <v>500</v>
      </c>
      <c r="Q67" s="64"/>
    </row>
    <row r="68" spans="1:513" ht="13.5" customHeight="1" thickBot="1">
      <c r="A68" s="878" t="s">
        <v>142</v>
      </c>
      <c r="B68" s="712" t="s">
        <v>109</v>
      </c>
      <c r="C68" s="713"/>
      <c r="D68" s="713"/>
      <c r="E68" s="713"/>
      <c r="F68" s="800" t="s">
        <v>136</v>
      </c>
      <c r="G68" s="800"/>
      <c r="H68" s="800"/>
      <c r="I68" s="800"/>
      <c r="J68" s="802" t="s">
        <v>119</v>
      </c>
      <c r="K68" s="548"/>
      <c r="L68" s="699" t="s">
        <v>143</v>
      </c>
      <c r="M68" s="700"/>
      <c r="N68" s="701"/>
      <c r="O68" s="63"/>
      <c r="P68" s="64"/>
      <c r="Q68" s="204" t="s">
        <v>417</v>
      </c>
    </row>
    <row r="69" spans="1:513">
      <c r="A69" s="879"/>
      <c r="B69" s="809" t="s">
        <v>110</v>
      </c>
      <c r="C69" s="810"/>
      <c r="D69" s="810"/>
      <c r="E69" s="810"/>
      <c r="F69" s="801"/>
      <c r="G69" s="801"/>
      <c r="H69" s="801"/>
      <c r="I69" s="801"/>
      <c r="J69" s="803"/>
      <c r="K69" s="804"/>
      <c r="L69" s="702"/>
      <c r="M69" s="703"/>
      <c r="N69" s="704"/>
      <c r="O69" s="63"/>
      <c r="P69" s="64"/>
      <c r="Q69" s="189" t="str">
        <f>IF(OR(G16="07_中学校・美術",G16="10_中学校・家庭",G16="08_中学校・保健体育"),MID(G16,8,3),"")</f>
        <v/>
      </c>
      <c r="R69" s="773" t="s">
        <v>186</v>
      </c>
      <c r="S69" s="774"/>
      <c r="T69" s="118" t="s">
        <v>215</v>
      </c>
    </row>
    <row r="70" spans="1:513" ht="28.5" customHeight="1">
      <c r="A70" s="879"/>
      <c r="B70" s="721"/>
      <c r="C70" s="722"/>
      <c r="D70" s="722"/>
      <c r="E70" s="722"/>
      <c r="F70" s="775"/>
      <c r="G70" s="776"/>
      <c r="H70" s="776"/>
      <c r="I70" s="777"/>
      <c r="J70" s="778"/>
      <c r="K70" s="779"/>
      <c r="L70" s="780" t="s">
        <v>612</v>
      </c>
      <c r="M70" s="781"/>
      <c r="N70" s="782"/>
      <c r="O70" s="63"/>
      <c r="P70" s="64"/>
      <c r="Q70" s="153" t="str">
        <f>IF(OR(H17="07_中学校・美術",H17="10_中学校・家庭",H17="08_中学校・保健体育"),MID(H17,8,3),"")</f>
        <v/>
      </c>
      <c r="R70" s="244" t="str">
        <f>IF(B70="","",(YEAR(B71)-YEAR(B70))*12+MONTH(B71)-MONTH(B70)+1)</f>
        <v/>
      </c>
      <c r="S70" s="245" t="str">
        <f>IF(R70="","","（"&amp;R70&amp;"ヶ月）")</f>
        <v/>
      </c>
      <c r="T70" s="246" t="str">
        <f t="shared" ref="T70:T87" si="0">IF(B70="","",TEXT(EDATE(B70,-3),"ggge"))</f>
        <v/>
      </c>
    </row>
    <row r="71" spans="1:513" ht="13.5" customHeight="1">
      <c r="A71" s="879"/>
      <c r="B71" s="721"/>
      <c r="C71" s="722"/>
      <c r="D71" s="722"/>
      <c r="E71" s="722"/>
      <c r="F71" s="783" t="s">
        <v>575</v>
      </c>
      <c r="G71" s="783"/>
      <c r="H71" s="783"/>
      <c r="I71" s="783"/>
      <c r="J71" s="778"/>
      <c r="K71" s="779"/>
      <c r="L71" s="714"/>
      <c r="M71" s="715"/>
      <c r="N71" s="716"/>
      <c r="O71" s="63"/>
      <c r="P71" s="64"/>
      <c r="Q71" s="153" t="str">
        <f>IF(OR(H18="07_中学校・美術",H18="10_中学校・家庭",H18="08_中学校・保健体育"),MID(H18,8,3),"")</f>
        <v/>
      </c>
      <c r="R71" s="247"/>
      <c r="S71" s="247"/>
      <c r="T71" s="248" t="str">
        <f t="shared" si="0"/>
        <v/>
      </c>
    </row>
    <row r="72" spans="1:513" ht="15" customHeight="1">
      <c r="A72" s="879"/>
      <c r="B72" s="681"/>
      <c r="C72" s="682"/>
      <c r="D72" s="682"/>
      <c r="E72" s="682"/>
      <c r="F72" s="683"/>
      <c r="G72" s="683"/>
      <c r="H72" s="683"/>
      <c r="I72" s="683"/>
      <c r="J72" s="684"/>
      <c r="K72" s="685"/>
      <c r="L72" s="714"/>
      <c r="M72" s="715"/>
      <c r="N72" s="716"/>
      <c r="O72" s="63"/>
      <c r="P72" s="361"/>
      <c r="Q72" s="190" t="str">
        <f>IF(Q69&amp;Q70&amp;Q71="","入力不要",Q69&amp;Q70&amp;Q71)</f>
        <v>入力不要</v>
      </c>
      <c r="R72" s="244" t="str">
        <f>IF(B72="","",(YEAR(B73)-YEAR(B72))*12+MONTH(B73)-MONTH(B72)+1)</f>
        <v/>
      </c>
      <c r="S72" s="245" t="str">
        <f>IF(R72="","","（"&amp;R72&amp;"ヶ月）")</f>
        <v/>
      </c>
      <c r="T72" s="246" t="str">
        <f t="shared" si="0"/>
        <v/>
      </c>
    </row>
    <row r="73" spans="1:513" ht="15" customHeight="1">
      <c r="A73" s="879"/>
      <c r="B73" s="688"/>
      <c r="C73" s="689"/>
      <c r="D73" s="689"/>
      <c r="E73" s="689"/>
      <c r="F73" s="683"/>
      <c r="G73" s="683"/>
      <c r="H73" s="683"/>
      <c r="I73" s="683"/>
      <c r="J73" s="686"/>
      <c r="K73" s="687"/>
      <c r="L73" s="714" t="s">
        <v>613</v>
      </c>
      <c r="M73" s="715"/>
      <c r="N73" s="716"/>
      <c r="O73" s="63"/>
      <c r="P73" s="64"/>
      <c r="Q73" s="205" t="str">
        <f>IF(OR(LEFT(F56)&amp;LEFT(H56)="高音",LEFT(F57)&amp;LEFT(H57)="高音",LEFT(F58)&amp;LEFT(H58)="高音",LEFT(F59)&amp;LEFT(H59)="高音",LEFT(F60)&amp;LEFT(H60)="高音",LEFT(F61)&amp;LEFT(H61)="高音"),"音楽","")</f>
        <v/>
      </c>
      <c r="R73" s="247"/>
      <c r="S73" s="247"/>
      <c r="T73" s="248" t="str">
        <f t="shared" si="0"/>
        <v/>
      </c>
    </row>
    <row r="74" spans="1:513" s="25" customFormat="1" ht="15" customHeight="1">
      <c r="A74" s="879"/>
      <c r="B74" s="721"/>
      <c r="C74" s="722"/>
      <c r="D74" s="722"/>
      <c r="E74" s="722"/>
      <c r="F74" s="683"/>
      <c r="G74" s="683"/>
      <c r="H74" s="683"/>
      <c r="I74" s="683"/>
      <c r="J74" s="684"/>
      <c r="K74" s="685"/>
      <c r="L74" s="714"/>
      <c r="M74" s="715"/>
      <c r="N74" s="716"/>
      <c r="O74" s="63"/>
      <c r="P74" s="64"/>
      <c r="Q74" s="203" t="str">
        <f>IF(OR(LEFT(F56)&amp;LEFT(H56)="高美",LEFT(F57)&amp;LEFT(H57)="高美",LEFT(F58)&amp;LEFT(H58)="高美",LEFT(F59)&amp;LEFT(H59)="高美",LEFT(F60)&amp;LEFT(H60)="高美",LEFT(F61)&amp;LEFT(H61)="高美"),"美術","")</f>
        <v/>
      </c>
      <c r="R74" s="244" t="str">
        <f>IF(B74="","",(YEAR(B75)-YEAR(B74))*12+MONTH(B75)-MONTH(B74)+1)</f>
        <v/>
      </c>
      <c r="S74" s="245" t="str">
        <f>IF(R74="","","（"&amp;R74&amp;"ヶ月）")</f>
        <v/>
      </c>
      <c r="T74" s="246" t="str">
        <f t="shared" si="0"/>
        <v/>
      </c>
      <c r="U74" s="64"/>
      <c r="V74" s="64"/>
      <c r="W74" s="64"/>
      <c r="X74" s="64"/>
      <c r="Y74" s="64"/>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ME74" s="63"/>
      <c r="MF74" s="63"/>
      <c r="MG74" s="63"/>
      <c r="MH74" s="63"/>
      <c r="MI74" s="63"/>
      <c r="MJ74" s="63"/>
      <c r="MK74" s="63"/>
      <c r="ML74" s="63"/>
      <c r="MM74" s="63"/>
      <c r="MN74" s="63"/>
      <c r="MO74" s="63"/>
      <c r="MP74" s="63"/>
      <c r="MQ74" s="63"/>
      <c r="MR74" s="63"/>
      <c r="MS74" s="63"/>
      <c r="MT74" s="63"/>
      <c r="MU74" s="63"/>
      <c r="MV74" s="63"/>
      <c r="MW74" s="63"/>
      <c r="MX74" s="63"/>
      <c r="MY74" s="63"/>
      <c r="MZ74" s="63"/>
      <c r="NA74" s="63"/>
      <c r="NB74" s="63"/>
      <c r="NC74" s="63"/>
      <c r="ND74" s="63"/>
      <c r="NE74" s="63"/>
      <c r="NF74" s="63"/>
      <c r="NG74" s="63"/>
      <c r="NH74" s="63"/>
      <c r="NI74" s="63"/>
      <c r="NJ74" s="63"/>
      <c r="NK74" s="63"/>
      <c r="NL74" s="63"/>
      <c r="NM74" s="63"/>
      <c r="NN74" s="63"/>
      <c r="NO74" s="63"/>
      <c r="NP74" s="63"/>
      <c r="NQ74" s="63"/>
      <c r="NR74" s="63"/>
      <c r="NS74" s="63"/>
      <c r="NT74" s="63"/>
      <c r="NU74" s="63"/>
      <c r="NV74" s="63"/>
      <c r="NW74" s="63"/>
      <c r="NX74" s="63"/>
      <c r="NY74" s="63"/>
      <c r="NZ74" s="63"/>
      <c r="OA74" s="63"/>
      <c r="OB74" s="63"/>
      <c r="OC74" s="63"/>
      <c r="OD74" s="63"/>
      <c r="OE74" s="63"/>
      <c r="OF74" s="63"/>
      <c r="OG74" s="63"/>
      <c r="OH74" s="63"/>
      <c r="OI74" s="63"/>
      <c r="OJ74" s="63"/>
      <c r="OK74" s="63"/>
      <c r="OL74" s="63"/>
      <c r="OM74" s="63"/>
      <c r="ON74" s="63"/>
      <c r="OO74" s="63"/>
      <c r="OP74" s="63"/>
      <c r="OQ74" s="63"/>
      <c r="OR74" s="63"/>
      <c r="OS74" s="63"/>
      <c r="OT74" s="63"/>
      <c r="OU74" s="63"/>
      <c r="OV74" s="63"/>
      <c r="OW74" s="63"/>
      <c r="OX74" s="63"/>
      <c r="OY74" s="63"/>
      <c r="OZ74" s="63"/>
      <c r="PA74" s="63"/>
      <c r="PB74" s="63"/>
      <c r="PC74" s="63"/>
      <c r="PD74" s="63"/>
      <c r="PE74" s="63"/>
      <c r="PF74" s="63"/>
      <c r="PG74" s="63"/>
      <c r="PH74" s="63"/>
      <c r="PI74" s="63"/>
      <c r="PJ74" s="63"/>
      <c r="PK74" s="63"/>
      <c r="PL74" s="63"/>
      <c r="PM74" s="63"/>
      <c r="PN74" s="63"/>
      <c r="PO74" s="63"/>
      <c r="PP74" s="63"/>
      <c r="PQ74" s="63"/>
      <c r="PR74" s="63"/>
      <c r="PS74" s="63"/>
      <c r="PT74" s="63"/>
      <c r="PU74" s="63"/>
      <c r="PV74" s="63"/>
      <c r="PW74" s="63"/>
      <c r="PX74" s="63"/>
      <c r="PY74" s="63"/>
      <c r="PZ74" s="63"/>
      <c r="QA74" s="63"/>
      <c r="QB74" s="63"/>
      <c r="QC74" s="63"/>
      <c r="QD74" s="63"/>
      <c r="QE74" s="63"/>
      <c r="QF74" s="63"/>
      <c r="QG74" s="63"/>
      <c r="QH74" s="63"/>
      <c r="QI74" s="63"/>
      <c r="QJ74" s="63"/>
      <c r="QK74" s="63"/>
      <c r="QL74" s="63"/>
      <c r="QM74" s="63"/>
      <c r="QN74" s="63"/>
      <c r="QO74" s="63"/>
      <c r="QP74" s="63"/>
      <c r="QQ74" s="63"/>
      <c r="QR74" s="63"/>
      <c r="QS74" s="63"/>
      <c r="QT74" s="63"/>
      <c r="QU74" s="63"/>
      <c r="QV74" s="63"/>
      <c r="QW74" s="63"/>
      <c r="QX74" s="63"/>
      <c r="QY74" s="63"/>
      <c r="QZ74" s="63"/>
      <c r="RA74" s="63"/>
      <c r="RB74" s="63"/>
      <c r="RC74" s="63"/>
      <c r="RD74" s="63"/>
      <c r="RE74" s="63"/>
      <c r="RF74" s="63"/>
      <c r="RG74" s="63"/>
      <c r="RH74" s="63"/>
      <c r="RI74" s="63"/>
      <c r="RJ74" s="63"/>
      <c r="RK74" s="63"/>
      <c r="RL74" s="63"/>
      <c r="RM74" s="63"/>
      <c r="RN74" s="63"/>
      <c r="RO74" s="63"/>
      <c r="RP74" s="63"/>
      <c r="RQ74" s="63"/>
      <c r="RR74" s="63"/>
      <c r="RS74" s="63"/>
      <c r="RT74" s="63"/>
      <c r="RU74" s="63"/>
      <c r="RV74" s="63"/>
      <c r="RW74" s="63"/>
      <c r="RX74" s="63"/>
      <c r="RY74" s="63"/>
      <c r="RZ74" s="63"/>
      <c r="SA74" s="63"/>
      <c r="SB74" s="63"/>
      <c r="SC74" s="63"/>
      <c r="SD74" s="63"/>
      <c r="SE74" s="63"/>
      <c r="SF74" s="63"/>
      <c r="SG74" s="63"/>
      <c r="SH74" s="63"/>
      <c r="SI74" s="63"/>
      <c r="SJ74" s="63"/>
      <c r="SK74" s="63"/>
      <c r="SL74" s="63"/>
      <c r="SM74" s="63"/>
      <c r="SN74" s="63"/>
      <c r="SO74" s="63"/>
      <c r="SP74" s="63"/>
      <c r="SQ74" s="63"/>
      <c r="SR74" s="63"/>
      <c r="SS74" s="63"/>
    </row>
    <row r="75" spans="1:513" s="25" customFormat="1" ht="15" customHeight="1">
      <c r="A75" s="879"/>
      <c r="B75" s="721"/>
      <c r="C75" s="722"/>
      <c r="D75" s="722"/>
      <c r="E75" s="722"/>
      <c r="F75" s="683"/>
      <c r="G75" s="683"/>
      <c r="H75" s="683"/>
      <c r="I75" s="683"/>
      <c r="J75" s="686"/>
      <c r="K75" s="687"/>
      <c r="L75" s="714"/>
      <c r="M75" s="715"/>
      <c r="N75" s="716"/>
      <c r="O75" s="63"/>
      <c r="P75" s="64"/>
      <c r="Q75" s="203" t="str">
        <f>IF(OR(LEFT(F56)&amp;LEFT(H56)="高家",LEFT(F57)&amp;LEFT(H57)="高家",LEFT(F58)&amp;LEFT(H58)="高家",LEFT(F59)&amp;LEFT(H59)="高家",LEFT(F60)&amp;LEFT(H60)="高家",LEFT(F61)&amp;LEFT(H61)="高家"),"家庭","")</f>
        <v/>
      </c>
      <c r="R75" s="247"/>
      <c r="S75" s="247"/>
      <c r="T75" s="248" t="str">
        <f t="shared" si="0"/>
        <v/>
      </c>
      <c r="U75" s="64"/>
      <c r="V75" s="64"/>
      <c r="W75" s="64"/>
      <c r="X75" s="64"/>
      <c r="Y75" s="64"/>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ME75" s="63"/>
      <c r="MF75" s="63"/>
      <c r="MG75" s="63"/>
      <c r="MH75" s="63"/>
      <c r="MI75" s="63"/>
      <c r="MJ75" s="63"/>
      <c r="MK75" s="63"/>
      <c r="ML75" s="63"/>
      <c r="MM75" s="63"/>
      <c r="MN75" s="63"/>
      <c r="MO75" s="63"/>
      <c r="MP75" s="63"/>
      <c r="MQ75" s="63"/>
      <c r="MR75" s="63"/>
      <c r="MS75" s="63"/>
      <c r="MT75" s="63"/>
      <c r="MU75" s="63"/>
      <c r="MV75" s="63"/>
      <c r="MW75" s="63"/>
      <c r="MX75" s="63"/>
      <c r="MY75" s="63"/>
      <c r="MZ75" s="63"/>
      <c r="NA75" s="63"/>
      <c r="NB75" s="63"/>
      <c r="NC75" s="63"/>
      <c r="ND75" s="63"/>
      <c r="NE75" s="63"/>
      <c r="NF75" s="63"/>
      <c r="NG75" s="63"/>
      <c r="NH75" s="63"/>
      <c r="NI75" s="63"/>
      <c r="NJ75" s="63"/>
      <c r="NK75" s="63"/>
      <c r="NL75" s="63"/>
      <c r="NM75" s="63"/>
      <c r="NN75" s="63"/>
      <c r="NO75" s="63"/>
      <c r="NP75" s="63"/>
      <c r="NQ75" s="63"/>
      <c r="NR75" s="63"/>
      <c r="NS75" s="63"/>
      <c r="NT75" s="63"/>
      <c r="NU75" s="63"/>
      <c r="NV75" s="63"/>
      <c r="NW75" s="63"/>
      <c r="NX75" s="63"/>
      <c r="NY75" s="63"/>
      <c r="NZ75" s="63"/>
      <c r="OA75" s="63"/>
      <c r="OB75" s="63"/>
      <c r="OC75" s="63"/>
      <c r="OD75" s="63"/>
      <c r="OE75" s="63"/>
      <c r="OF75" s="63"/>
      <c r="OG75" s="63"/>
      <c r="OH75" s="63"/>
      <c r="OI75" s="63"/>
      <c r="OJ75" s="63"/>
      <c r="OK75" s="63"/>
      <c r="OL75" s="63"/>
      <c r="OM75" s="63"/>
      <c r="ON75" s="63"/>
      <c r="OO75" s="63"/>
      <c r="OP75" s="63"/>
      <c r="OQ75" s="63"/>
      <c r="OR75" s="63"/>
      <c r="OS75" s="63"/>
      <c r="OT75" s="63"/>
      <c r="OU75" s="63"/>
      <c r="OV75" s="63"/>
      <c r="OW75" s="63"/>
      <c r="OX75" s="63"/>
      <c r="OY75" s="63"/>
      <c r="OZ75" s="63"/>
      <c r="PA75" s="63"/>
      <c r="PB75" s="63"/>
      <c r="PC75" s="63"/>
      <c r="PD75" s="63"/>
      <c r="PE75" s="63"/>
      <c r="PF75" s="63"/>
      <c r="PG75" s="63"/>
      <c r="PH75" s="63"/>
      <c r="PI75" s="63"/>
      <c r="PJ75" s="63"/>
      <c r="PK75" s="63"/>
      <c r="PL75" s="63"/>
      <c r="PM75" s="63"/>
      <c r="PN75" s="63"/>
      <c r="PO75" s="63"/>
      <c r="PP75" s="63"/>
      <c r="PQ75" s="63"/>
      <c r="PR75" s="63"/>
      <c r="PS75" s="63"/>
      <c r="PT75" s="63"/>
      <c r="PU75" s="63"/>
      <c r="PV75" s="63"/>
      <c r="PW75" s="63"/>
      <c r="PX75" s="63"/>
      <c r="PY75" s="63"/>
      <c r="PZ75" s="63"/>
      <c r="QA75" s="63"/>
      <c r="QB75" s="63"/>
      <c r="QC75" s="63"/>
      <c r="QD75" s="63"/>
      <c r="QE75" s="63"/>
      <c r="QF75" s="63"/>
      <c r="QG75" s="63"/>
      <c r="QH75" s="63"/>
      <c r="QI75" s="63"/>
      <c r="QJ75" s="63"/>
      <c r="QK75" s="63"/>
      <c r="QL75" s="63"/>
      <c r="QM75" s="63"/>
      <c r="QN75" s="63"/>
      <c r="QO75" s="63"/>
      <c r="QP75" s="63"/>
      <c r="QQ75" s="63"/>
      <c r="QR75" s="63"/>
      <c r="QS75" s="63"/>
      <c r="QT75" s="63"/>
      <c r="QU75" s="63"/>
      <c r="QV75" s="63"/>
      <c r="QW75" s="63"/>
      <c r="QX75" s="63"/>
      <c r="QY75" s="63"/>
      <c r="QZ75" s="63"/>
      <c r="RA75" s="63"/>
      <c r="RB75" s="63"/>
      <c r="RC75" s="63"/>
      <c r="RD75" s="63"/>
      <c r="RE75" s="63"/>
      <c r="RF75" s="63"/>
      <c r="RG75" s="63"/>
      <c r="RH75" s="63"/>
      <c r="RI75" s="63"/>
      <c r="RJ75" s="63"/>
      <c r="RK75" s="63"/>
      <c r="RL75" s="63"/>
      <c r="RM75" s="63"/>
      <c r="RN75" s="63"/>
      <c r="RO75" s="63"/>
      <c r="RP75" s="63"/>
      <c r="RQ75" s="63"/>
      <c r="RR75" s="63"/>
      <c r="RS75" s="63"/>
      <c r="RT75" s="63"/>
      <c r="RU75" s="63"/>
      <c r="RV75" s="63"/>
      <c r="RW75" s="63"/>
      <c r="RX75" s="63"/>
      <c r="RY75" s="63"/>
      <c r="RZ75" s="63"/>
      <c r="SA75" s="63"/>
      <c r="SB75" s="63"/>
      <c r="SC75" s="63"/>
      <c r="SD75" s="63"/>
      <c r="SE75" s="63"/>
      <c r="SF75" s="63"/>
      <c r="SG75" s="63"/>
      <c r="SH75" s="63"/>
      <c r="SI75" s="63"/>
      <c r="SJ75" s="63"/>
      <c r="SK75" s="63"/>
      <c r="SL75" s="63"/>
      <c r="SM75" s="63"/>
      <c r="SN75" s="63"/>
      <c r="SO75" s="63"/>
      <c r="SP75" s="63"/>
      <c r="SQ75" s="63"/>
      <c r="SR75" s="63"/>
      <c r="SS75" s="63"/>
    </row>
    <row r="76" spans="1:513" s="25" customFormat="1" ht="15" customHeight="1">
      <c r="A76" s="879"/>
      <c r="B76" s="681"/>
      <c r="C76" s="682"/>
      <c r="D76" s="682"/>
      <c r="E76" s="682"/>
      <c r="F76" s="683"/>
      <c r="G76" s="683"/>
      <c r="H76" s="683"/>
      <c r="I76" s="683"/>
      <c r="J76" s="684"/>
      <c r="K76" s="685"/>
      <c r="L76" s="714"/>
      <c r="M76" s="715"/>
      <c r="N76" s="716"/>
      <c r="O76" s="63"/>
      <c r="P76" s="64"/>
      <c r="Q76" s="206" t="str">
        <f>IF(OR(LEFT(F56)&amp;LEFT(H56)="高保",LEFT(F57)&amp;LEFT(H57)="高保",LEFT(F58)&amp;LEFT(H58)="高保",LEFT(F59)&amp;LEFT(H59)="高保",LEFT(F60)&amp;LEFT(H60)="高保",LEFT(F61)&amp;LEFT(H61)="高保"),"保健体","")</f>
        <v/>
      </c>
      <c r="R76" s="244" t="str">
        <f>IF(B76="","",(YEAR(B77)-YEAR(B76))*12+MONTH(B77)-MONTH(B76)+1)</f>
        <v/>
      </c>
      <c r="S76" s="245" t="str">
        <f>IF(R76="","","（"&amp;R76&amp;"ヶ月）")</f>
        <v/>
      </c>
      <c r="T76" s="246" t="str">
        <f t="shared" si="0"/>
        <v/>
      </c>
      <c r="U76" s="64"/>
      <c r="V76" s="64"/>
      <c r="W76" s="64"/>
      <c r="X76" s="64"/>
      <c r="Y76" s="64"/>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ME76" s="63"/>
      <c r="MF76" s="63"/>
      <c r="MG76" s="63"/>
      <c r="MH76" s="63"/>
      <c r="MI76" s="63"/>
      <c r="MJ76" s="63"/>
      <c r="MK76" s="63"/>
      <c r="ML76" s="63"/>
      <c r="MM76" s="63"/>
      <c r="MN76" s="63"/>
      <c r="MO76" s="63"/>
      <c r="MP76" s="63"/>
      <c r="MQ76" s="63"/>
      <c r="MR76" s="63"/>
      <c r="MS76" s="63"/>
      <c r="MT76" s="63"/>
      <c r="MU76" s="63"/>
      <c r="MV76" s="63"/>
      <c r="MW76" s="63"/>
      <c r="MX76" s="63"/>
      <c r="MY76" s="63"/>
      <c r="MZ76" s="63"/>
      <c r="NA76" s="63"/>
      <c r="NB76" s="63"/>
      <c r="NC76" s="63"/>
      <c r="ND76" s="63"/>
      <c r="NE76" s="63"/>
      <c r="NF76" s="63"/>
      <c r="NG76" s="63"/>
      <c r="NH76" s="63"/>
      <c r="NI76" s="63"/>
      <c r="NJ76" s="63"/>
      <c r="NK76" s="63"/>
      <c r="NL76" s="63"/>
      <c r="NM76" s="63"/>
      <c r="NN76" s="63"/>
      <c r="NO76" s="63"/>
      <c r="NP76" s="63"/>
      <c r="NQ76" s="63"/>
      <c r="NR76" s="63"/>
      <c r="NS76" s="63"/>
      <c r="NT76" s="63"/>
      <c r="NU76" s="63"/>
      <c r="NV76" s="63"/>
      <c r="NW76" s="63"/>
      <c r="NX76" s="63"/>
      <c r="NY76" s="63"/>
      <c r="NZ76" s="63"/>
      <c r="OA76" s="63"/>
      <c r="OB76" s="63"/>
      <c r="OC76" s="63"/>
      <c r="OD76" s="63"/>
      <c r="OE76" s="63"/>
      <c r="OF76" s="63"/>
      <c r="OG76" s="63"/>
      <c r="OH76" s="63"/>
      <c r="OI76" s="63"/>
      <c r="OJ76" s="63"/>
      <c r="OK76" s="63"/>
      <c r="OL76" s="63"/>
      <c r="OM76" s="63"/>
      <c r="ON76" s="63"/>
      <c r="OO76" s="63"/>
      <c r="OP76" s="63"/>
      <c r="OQ76" s="63"/>
      <c r="OR76" s="63"/>
      <c r="OS76" s="63"/>
      <c r="OT76" s="63"/>
      <c r="OU76" s="63"/>
      <c r="OV76" s="63"/>
      <c r="OW76" s="63"/>
      <c r="OX76" s="63"/>
      <c r="OY76" s="63"/>
      <c r="OZ76" s="63"/>
      <c r="PA76" s="63"/>
      <c r="PB76" s="63"/>
      <c r="PC76" s="63"/>
      <c r="PD76" s="63"/>
      <c r="PE76" s="63"/>
      <c r="PF76" s="63"/>
      <c r="PG76" s="63"/>
      <c r="PH76" s="63"/>
      <c r="PI76" s="63"/>
      <c r="PJ76" s="63"/>
      <c r="PK76" s="63"/>
      <c r="PL76" s="63"/>
      <c r="PM76" s="63"/>
      <c r="PN76" s="63"/>
      <c r="PO76" s="63"/>
      <c r="PP76" s="63"/>
      <c r="PQ76" s="63"/>
      <c r="PR76" s="63"/>
      <c r="PS76" s="63"/>
      <c r="PT76" s="63"/>
      <c r="PU76" s="63"/>
      <c r="PV76" s="63"/>
      <c r="PW76" s="63"/>
      <c r="PX76" s="63"/>
      <c r="PY76" s="63"/>
      <c r="PZ76" s="63"/>
      <c r="QA76" s="63"/>
      <c r="QB76" s="63"/>
      <c r="QC76" s="63"/>
      <c r="QD76" s="63"/>
      <c r="QE76" s="63"/>
      <c r="QF76" s="63"/>
      <c r="QG76" s="63"/>
      <c r="QH76" s="63"/>
      <c r="QI76" s="63"/>
      <c r="QJ76" s="63"/>
      <c r="QK76" s="63"/>
      <c r="QL76" s="63"/>
      <c r="QM76" s="63"/>
      <c r="QN76" s="63"/>
      <c r="QO76" s="63"/>
      <c r="QP76" s="63"/>
      <c r="QQ76" s="63"/>
      <c r="QR76" s="63"/>
      <c r="QS76" s="63"/>
      <c r="QT76" s="63"/>
      <c r="QU76" s="63"/>
      <c r="QV76" s="63"/>
      <c r="QW76" s="63"/>
      <c r="QX76" s="63"/>
      <c r="QY76" s="63"/>
      <c r="QZ76" s="63"/>
      <c r="RA76" s="63"/>
      <c r="RB76" s="63"/>
      <c r="RC76" s="63"/>
      <c r="RD76" s="63"/>
      <c r="RE76" s="63"/>
      <c r="RF76" s="63"/>
      <c r="RG76" s="63"/>
      <c r="RH76" s="63"/>
      <c r="RI76" s="63"/>
      <c r="RJ76" s="63"/>
      <c r="RK76" s="63"/>
      <c r="RL76" s="63"/>
      <c r="RM76" s="63"/>
      <c r="RN76" s="63"/>
      <c r="RO76" s="63"/>
      <c r="RP76" s="63"/>
      <c r="RQ76" s="63"/>
      <c r="RR76" s="63"/>
      <c r="RS76" s="63"/>
      <c r="RT76" s="63"/>
      <c r="RU76" s="63"/>
      <c r="RV76" s="63"/>
      <c r="RW76" s="63"/>
      <c r="RX76" s="63"/>
      <c r="RY76" s="63"/>
      <c r="RZ76" s="63"/>
      <c r="SA76" s="63"/>
      <c r="SB76" s="63"/>
      <c r="SC76" s="63"/>
      <c r="SD76" s="63"/>
      <c r="SE76" s="63"/>
      <c r="SF76" s="63"/>
      <c r="SG76" s="63"/>
      <c r="SH76" s="63"/>
      <c r="SI76" s="63"/>
      <c r="SJ76" s="63"/>
      <c r="SK76" s="63"/>
      <c r="SL76" s="63"/>
      <c r="SM76" s="63"/>
      <c r="SN76" s="63"/>
      <c r="SO76" s="63"/>
      <c r="SP76" s="63"/>
      <c r="SQ76" s="63"/>
      <c r="SR76" s="63"/>
      <c r="SS76" s="63"/>
    </row>
    <row r="77" spans="1:513" s="25" customFormat="1" ht="15" customHeight="1" thickBot="1">
      <c r="A77" s="879"/>
      <c r="B77" s="688"/>
      <c r="C77" s="689"/>
      <c r="D77" s="689"/>
      <c r="E77" s="689"/>
      <c r="F77" s="683"/>
      <c r="G77" s="683"/>
      <c r="H77" s="683"/>
      <c r="I77" s="683"/>
      <c r="J77" s="686"/>
      <c r="K77" s="687"/>
      <c r="L77" s="714"/>
      <c r="M77" s="715"/>
      <c r="N77" s="716"/>
      <c r="O77" s="63"/>
      <c r="P77" s="64"/>
      <c r="Q77" s="154" t="str">
        <f>IF(OR(Q72=Q73,Q72=Q74,Q72=Q75,Q72=Q76),"高配黄色","入力不要")</f>
        <v>入力不要</v>
      </c>
      <c r="R77" s="249"/>
      <c r="S77" s="247"/>
      <c r="T77" s="248" t="str">
        <f t="shared" si="0"/>
        <v/>
      </c>
      <c r="U77" s="64"/>
      <c r="V77" s="64"/>
      <c r="W77" s="64"/>
      <c r="X77" s="64"/>
      <c r="Y77" s="64"/>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ME77" s="63"/>
      <c r="MF77" s="63"/>
      <c r="MG77" s="63"/>
      <c r="MH77" s="63"/>
      <c r="MI77" s="63"/>
      <c r="MJ77" s="63"/>
      <c r="MK77" s="63"/>
      <c r="ML77" s="63"/>
      <c r="MM77" s="63"/>
      <c r="MN77" s="63"/>
      <c r="MO77" s="63"/>
      <c r="MP77" s="63"/>
      <c r="MQ77" s="63"/>
      <c r="MR77" s="63"/>
      <c r="MS77" s="63"/>
      <c r="MT77" s="63"/>
      <c r="MU77" s="63"/>
      <c r="MV77" s="63"/>
      <c r="MW77" s="63"/>
      <c r="MX77" s="63"/>
      <c r="MY77" s="63"/>
      <c r="MZ77" s="63"/>
      <c r="NA77" s="63"/>
      <c r="NB77" s="63"/>
      <c r="NC77" s="63"/>
      <c r="ND77" s="63"/>
      <c r="NE77" s="63"/>
      <c r="NF77" s="63"/>
      <c r="NG77" s="63"/>
      <c r="NH77" s="63"/>
      <c r="NI77" s="63"/>
      <c r="NJ77" s="63"/>
      <c r="NK77" s="63"/>
      <c r="NL77" s="63"/>
      <c r="NM77" s="63"/>
      <c r="NN77" s="63"/>
      <c r="NO77" s="63"/>
      <c r="NP77" s="63"/>
      <c r="NQ77" s="63"/>
      <c r="NR77" s="63"/>
      <c r="NS77" s="63"/>
      <c r="NT77" s="63"/>
      <c r="NU77" s="63"/>
      <c r="NV77" s="63"/>
      <c r="NW77" s="63"/>
      <c r="NX77" s="63"/>
      <c r="NY77" s="63"/>
      <c r="NZ77" s="63"/>
      <c r="OA77" s="63"/>
      <c r="OB77" s="63"/>
      <c r="OC77" s="63"/>
      <c r="OD77" s="63"/>
      <c r="OE77" s="63"/>
      <c r="OF77" s="63"/>
      <c r="OG77" s="63"/>
      <c r="OH77" s="63"/>
      <c r="OI77" s="63"/>
      <c r="OJ77" s="63"/>
      <c r="OK77" s="63"/>
      <c r="OL77" s="63"/>
      <c r="OM77" s="63"/>
      <c r="ON77" s="63"/>
      <c r="OO77" s="63"/>
      <c r="OP77" s="63"/>
      <c r="OQ77" s="63"/>
      <c r="OR77" s="63"/>
      <c r="OS77" s="63"/>
      <c r="OT77" s="63"/>
      <c r="OU77" s="63"/>
      <c r="OV77" s="63"/>
      <c r="OW77" s="63"/>
      <c r="OX77" s="63"/>
      <c r="OY77" s="63"/>
      <c r="OZ77" s="63"/>
      <c r="PA77" s="63"/>
      <c r="PB77" s="63"/>
      <c r="PC77" s="63"/>
      <c r="PD77" s="63"/>
      <c r="PE77" s="63"/>
      <c r="PF77" s="63"/>
      <c r="PG77" s="63"/>
      <c r="PH77" s="63"/>
      <c r="PI77" s="63"/>
      <c r="PJ77" s="63"/>
      <c r="PK77" s="63"/>
      <c r="PL77" s="63"/>
      <c r="PM77" s="63"/>
      <c r="PN77" s="63"/>
      <c r="PO77" s="63"/>
      <c r="PP77" s="63"/>
      <c r="PQ77" s="63"/>
      <c r="PR77" s="63"/>
      <c r="PS77" s="63"/>
      <c r="PT77" s="63"/>
      <c r="PU77" s="63"/>
      <c r="PV77" s="63"/>
      <c r="PW77" s="63"/>
      <c r="PX77" s="63"/>
      <c r="PY77" s="63"/>
      <c r="PZ77" s="63"/>
      <c r="QA77" s="63"/>
      <c r="QB77" s="63"/>
      <c r="QC77" s="63"/>
      <c r="QD77" s="63"/>
      <c r="QE77" s="63"/>
      <c r="QF77" s="63"/>
      <c r="QG77" s="63"/>
      <c r="QH77" s="63"/>
      <c r="QI77" s="63"/>
      <c r="QJ77" s="63"/>
      <c r="QK77" s="63"/>
      <c r="QL77" s="63"/>
      <c r="QM77" s="63"/>
      <c r="QN77" s="63"/>
      <c r="QO77" s="63"/>
      <c r="QP77" s="63"/>
      <c r="QQ77" s="63"/>
      <c r="QR77" s="63"/>
      <c r="QS77" s="63"/>
      <c r="QT77" s="63"/>
      <c r="QU77" s="63"/>
      <c r="QV77" s="63"/>
      <c r="QW77" s="63"/>
      <c r="QX77" s="63"/>
      <c r="QY77" s="63"/>
      <c r="QZ77" s="63"/>
      <c r="RA77" s="63"/>
      <c r="RB77" s="63"/>
      <c r="RC77" s="63"/>
      <c r="RD77" s="63"/>
      <c r="RE77" s="63"/>
      <c r="RF77" s="63"/>
      <c r="RG77" s="63"/>
      <c r="RH77" s="63"/>
      <c r="RI77" s="63"/>
      <c r="RJ77" s="63"/>
      <c r="RK77" s="63"/>
      <c r="RL77" s="63"/>
      <c r="RM77" s="63"/>
      <c r="RN77" s="63"/>
      <c r="RO77" s="63"/>
      <c r="RP77" s="63"/>
      <c r="RQ77" s="63"/>
      <c r="RR77" s="63"/>
      <c r="RS77" s="63"/>
      <c r="RT77" s="63"/>
      <c r="RU77" s="63"/>
      <c r="RV77" s="63"/>
      <c r="RW77" s="63"/>
      <c r="RX77" s="63"/>
      <c r="RY77" s="63"/>
      <c r="RZ77" s="63"/>
      <c r="SA77" s="63"/>
      <c r="SB77" s="63"/>
      <c r="SC77" s="63"/>
      <c r="SD77" s="63"/>
      <c r="SE77" s="63"/>
      <c r="SF77" s="63"/>
      <c r="SG77" s="63"/>
      <c r="SH77" s="63"/>
      <c r="SI77" s="63"/>
      <c r="SJ77" s="63"/>
      <c r="SK77" s="63"/>
      <c r="SL77" s="63"/>
      <c r="SM77" s="63"/>
      <c r="SN77" s="63"/>
      <c r="SO77" s="63"/>
      <c r="SP77" s="63"/>
      <c r="SQ77" s="63"/>
      <c r="SR77" s="63"/>
      <c r="SS77" s="63"/>
    </row>
    <row r="78" spans="1:513" s="25" customFormat="1" ht="15" customHeight="1">
      <c r="A78" s="879"/>
      <c r="B78" s="721"/>
      <c r="C78" s="722"/>
      <c r="D78" s="722"/>
      <c r="E78" s="722"/>
      <c r="F78" s="683"/>
      <c r="G78" s="683"/>
      <c r="H78" s="683"/>
      <c r="I78" s="683"/>
      <c r="J78" s="684"/>
      <c r="K78" s="685"/>
      <c r="L78" s="714"/>
      <c r="M78" s="715"/>
      <c r="N78" s="716"/>
      <c r="O78" s="63"/>
      <c r="P78" s="64"/>
      <c r="Q78" s="64"/>
      <c r="R78" s="250" t="str">
        <f>IF(B78="","",(YEAR(B79)-YEAR(B78))*12+MONTH(B79)-MONTH(B78)+1)</f>
        <v/>
      </c>
      <c r="S78" s="245" t="str">
        <f>IF(R78="","","（"&amp;R78&amp;"ヶ月）")</f>
        <v/>
      </c>
      <c r="T78" s="246" t="str">
        <f t="shared" si="0"/>
        <v/>
      </c>
      <c r="U78" s="64"/>
      <c r="V78" s="64"/>
      <c r="W78" s="64"/>
      <c r="X78" s="64"/>
      <c r="Y78" s="64"/>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ME78" s="63"/>
      <c r="MF78" s="63"/>
      <c r="MG78" s="63"/>
      <c r="MH78" s="63"/>
      <c r="MI78" s="63"/>
      <c r="MJ78" s="63"/>
      <c r="MK78" s="63"/>
      <c r="ML78" s="63"/>
      <c r="MM78" s="63"/>
      <c r="MN78" s="63"/>
      <c r="MO78" s="63"/>
      <c r="MP78" s="63"/>
      <c r="MQ78" s="63"/>
      <c r="MR78" s="63"/>
      <c r="MS78" s="63"/>
      <c r="MT78" s="63"/>
      <c r="MU78" s="63"/>
      <c r="MV78" s="63"/>
      <c r="MW78" s="63"/>
      <c r="MX78" s="63"/>
      <c r="MY78" s="63"/>
      <c r="MZ78" s="63"/>
      <c r="NA78" s="63"/>
      <c r="NB78" s="63"/>
      <c r="NC78" s="63"/>
      <c r="ND78" s="63"/>
      <c r="NE78" s="63"/>
      <c r="NF78" s="63"/>
      <c r="NG78" s="63"/>
      <c r="NH78" s="63"/>
      <c r="NI78" s="63"/>
      <c r="NJ78" s="63"/>
      <c r="NK78" s="63"/>
      <c r="NL78" s="63"/>
      <c r="NM78" s="63"/>
      <c r="NN78" s="63"/>
      <c r="NO78" s="63"/>
      <c r="NP78" s="63"/>
      <c r="NQ78" s="63"/>
      <c r="NR78" s="63"/>
      <c r="NS78" s="63"/>
      <c r="NT78" s="63"/>
      <c r="NU78" s="63"/>
      <c r="NV78" s="63"/>
      <c r="NW78" s="63"/>
      <c r="NX78" s="63"/>
      <c r="NY78" s="63"/>
      <c r="NZ78" s="63"/>
      <c r="OA78" s="63"/>
      <c r="OB78" s="63"/>
      <c r="OC78" s="63"/>
      <c r="OD78" s="63"/>
      <c r="OE78" s="63"/>
      <c r="OF78" s="63"/>
      <c r="OG78" s="63"/>
      <c r="OH78" s="63"/>
      <c r="OI78" s="63"/>
      <c r="OJ78" s="63"/>
      <c r="OK78" s="63"/>
      <c r="OL78" s="63"/>
      <c r="OM78" s="63"/>
      <c r="ON78" s="63"/>
      <c r="OO78" s="63"/>
      <c r="OP78" s="63"/>
      <c r="OQ78" s="63"/>
      <c r="OR78" s="63"/>
      <c r="OS78" s="63"/>
      <c r="OT78" s="63"/>
      <c r="OU78" s="63"/>
      <c r="OV78" s="63"/>
      <c r="OW78" s="63"/>
      <c r="OX78" s="63"/>
      <c r="OY78" s="63"/>
      <c r="OZ78" s="63"/>
      <c r="PA78" s="63"/>
      <c r="PB78" s="63"/>
      <c r="PC78" s="63"/>
      <c r="PD78" s="63"/>
      <c r="PE78" s="63"/>
      <c r="PF78" s="63"/>
      <c r="PG78" s="63"/>
      <c r="PH78" s="63"/>
      <c r="PI78" s="63"/>
      <c r="PJ78" s="63"/>
      <c r="PK78" s="63"/>
      <c r="PL78" s="63"/>
      <c r="PM78" s="63"/>
      <c r="PN78" s="63"/>
      <c r="PO78" s="63"/>
      <c r="PP78" s="63"/>
      <c r="PQ78" s="63"/>
      <c r="PR78" s="63"/>
      <c r="PS78" s="63"/>
      <c r="PT78" s="63"/>
      <c r="PU78" s="63"/>
      <c r="PV78" s="63"/>
      <c r="PW78" s="63"/>
      <c r="PX78" s="63"/>
      <c r="PY78" s="63"/>
      <c r="PZ78" s="63"/>
      <c r="QA78" s="63"/>
      <c r="QB78" s="63"/>
      <c r="QC78" s="63"/>
      <c r="QD78" s="63"/>
      <c r="QE78" s="63"/>
      <c r="QF78" s="63"/>
      <c r="QG78" s="63"/>
      <c r="QH78" s="63"/>
      <c r="QI78" s="63"/>
      <c r="QJ78" s="63"/>
      <c r="QK78" s="63"/>
      <c r="QL78" s="63"/>
      <c r="QM78" s="63"/>
      <c r="QN78" s="63"/>
      <c r="QO78" s="63"/>
      <c r="QP78" s="63"/>
      <c r="QQ78" s="63"/>
      <c r="QR78" s="63"/>
      <c r="QS78" s="63"/>
      <c r="QT78" s="63"/>
      <c r="QU78" s="63"/>
      <c r="QV78" s="63"/>
      <c r="QW78" s="63"/>
      <c r="QX78" s="63"/>
      <c r="QY78" s="63"/>
      <c r="QZ78" s="63"/>
      <c r="RA78" s="63"/>
      <c r="RB78" s="63"/>
      <c r="RC78" s="63"/>
      <c r="RD78" s="63"/>
      <c r="RE78" s="63"/>
      <c r="RF78" s="63"/>
      <c r="RG78" s="63"/>
      <c r="RH78" s="63"/>
      <c r="RI78" s="63"/>
      <c r="RJ78" s="63"/>
      <c r="RK78" s="63"/>
      <c r="RL78" s="63"/>
      <c r="RM78" s="63"/>
      <c r="RN78" s="63"/>
      <c r="RO78" s="63"/>
      <c r="RP78" s="63"/>
      <c r="RQ78" s="63"/>
      <c r="RR78" s="63"/>
      <c r="RS78" s="63"/>
      <c r="RT78" s="63"/>
      <c r="RU78" s="63"/>
      <c r="RV78" s="63"/>
      <c r="RW78" s="63"/>
      <c r="RX78" s="63"/>
      <c r="RY78" s="63"/>
      <c r="RZ78" s="63"/>
      <c r="SA78" s="63"/>
      <c r="SB78" s="63"/>
      <c r="SC78" s="63"/>
      <c r="SD78" s="63"/>
      <c r="SE78" s="63"/>
      <c r="SF78" s="63"/>
      <c r="SG78" s="63"/>
      <c r="SH78" s="63"/>
      <c r="SI78" s="63"/>
      <c r="SJ78" s="63"/>
      <c r="SK78" s="63"/>
      <c r="SL78" s="63"/>
      <c r="SM78" s="63"/>
      <c r="SN78" s="63"/>
      <c r="SO78" s="63"/>
      <c r="SP78" s="63"/>
      <c r="SQ78" s="63"/>
      <c r="SR78" s="63"/>
      <c r="SS78" s="63"/>
    </row>
    <row r="79" spans="1:513" s="25" customFormat="1" ht="15" customHeight="1">
      <c r="A79" s="879"/>
      <c r="B79" s="721"/>
      <c r="C79" s="722"/>
      <c r="D79" s="722"/>
      <c r="E79" s="722"/>
      <c r="F79" s="683"/>
      <c r="G79" s="683"/>
      <c r="H79" s="683"/>
      <c r="I79" s="683"/>
      <c r="J79" s="686"/>
      <c r="K79" s="687"/>
      <c r="L79" s="714"/>
      <c r="M79" s="715"/>
      <c r="N79" s="716"/>
      <c r="O79" s="63"/>
      <c r="P79" s="64"/>
      <c r="Q79" s="64"/>
      <c r="R79" s="249"/>
      <c r="S79" s="247"/>
      <c r="T79" s="248" t="str">
        <f t="shared" si="0"/>
        <v/>
      </c>
      <c r="U79" s="64"/>
      <c r="V79" s="64"/>
      <c r="W79" s="64"/>
      <c r="X79" s="64"/>
      <c r="Y79" s="64"/>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ME79" s="63"/>
      <c r="MF79" s="63"/>
      <c r="MG79" s="63"/>
      <c r="MH79" s="63"/>
      <c r="MI79" s="63"/>
      <c r="MJ79" s="63"/>
      <c r="MK79" s="63"/>
      <c r="ML79" s="63"/>
      <c r="MM79" s="63"/>
      <c r="MN79" s="63"/>
      <c r="MO79" s="63"/>
      <c r="MP79" s="63"/>
      <c r="MQ79" s="63"/>
      <c r="MR79" s="63"/>
      <c r="MS79" s="63"/>
      <c r="MT79" s="63"/>
      <c r="MU79" s="63"/>
      <c r="MV79" s="63"/>
      <c r="MW79" s="63"/>
      <c r="MX79" s="63"/>
      <c r="MY79" s="63"/>
      <c r="MZ79" s="63"/>
      <c r="NA79" s="63"/>
      <c r="NB79" s="63"/>
      <c r="NC79" s="63"/>
      <c r="ND79" s="63"/>
      <c r="NE79" s="63"/>
      <c r="NF79" s="63"/>
      <c r="NG79" s="63"/>
      <c r="NH79" s="63"/>
      <c r="NI79" s="63"/>
      <c r="NJ79" s="63"/>
      <c r="NK79" s="63"/>
      <c r="NL79" s="63"/>
      <c r="NM79" s="63"/>
      <c r="NN79" s="63"/>
      <c r="NO79" s="63"/>
      <c r="NP79" s="63"/>
      <c r="NQ79" s="63"/>
      <c r="NR79" s="63"/>
      <c r="NS79" s="63"/>
      <c r="NT79" s="63"/>
      <c r="NU79" s="63"/>
      <c r="NV79" s="63"/>
      <c r="NW79" s="63"/>
      <c r="NX79" s="63"/>
      <c r="NY79" s="63"/>
      <c r="NZ79" s="63"/>
      <c r="OA79" s="63"/>
      <c r="OB79" s="63"/>
      <c r="OC79" s="63"/>
      <c r="OD79" s="63"/>
      <c r="OE79" s="63"/>
      <c r="OF79" s="63"/>
      <c r="OG79" s="63"/>
      <c r="OH79" s="63"/>
      <c r="OI79" s="63"/>
      <c r="OJ79" s="63"/>
      <c r="OK79" s="63"/>
      <c r="OL79" s="63"/>
      <c r="OM79" s="63"/>
      <c r="ON79" s="63"/>
      <c r="OO79" s="63"/>
      <c r="OP79" s="63"/>
      <c r="OQ79" s="63"/>
      <c r="OR79" s="63"/>
      <c r="OS79" s="63"/>
      <c r="OT79" s="63"/>
      <c r="OU79" s="63"/>
      <c r="OV79" s="63"/>
      <c r="OW79" s="63"/>
      <c r="OX79" s="63"/>
      <c r="OY79" s="63"/>
      <c r="OZ79" s="63"/>
      <c r="PA79" s="63"/>
      <c r="PB79" s="63"/>
      <c r="PC79" s="63"/>
      <c r="PD79" s="63"/>
      <c r="PE79" s="63"/>
      <c r="PF79" s="63"/>
      <c r="PG79" s="63"/>
      <c r="PH79" s="63"/>
      <c r="PI79" s="63"/>
      <c r="PJ79" s="63"/>
      <c r="PK79" s="63"/>
      <c r="PL79" s="63"/>
      <c r="PM79" s="63"/>
      <c r="PN79" s="63"/>
      <c r="PO79" s="63"/>
      <c r="PP79" s="63"/>
      <c r="PQ79" s="63"/>
      <c r="PR79" s="63"/>
      <c r="PS79" s="63"/>
      <c r="PT79" s="63"/>
      <c r="PU79" s="63"/>
      <c r="PV79" s="63"/>
      <c r="PW79" s="63"/>
      <c r="PX79" s="63"/>
      <c r="PY79" s="63"/>
      <c r="PZ79" s="63"/>
      <c r="QA79" s="63"/>
      <c r="QB79" s="63"/>
      <c r="QC79" s="63"/>
      <c r="QD79" s="63"/>
      <c r="QE79" s="63"/>
      <c r="QF79" s="63"/>
      <c r="QG79" s="63"/>
      <c r="QH79" s="63"/>
      <c r="QI79" s="63"/>
      <c r="QJ79" s="63"/>
      <c r="QK79" s="63"/>
      <c r="QL79" s="63"/>
      <c r="QM79" s="63"/>
      <c r="QN79" s="63"/>
      <c r="QO79" s="63"/>
      <c r="QP79" s="63"/>
      <c r="QQ79" s="63"/>
      <c r="QR79" s="63"/>
      <c r="QS79" s="63"/>
      <c r="QT79" s="63"/>
      <c r="QU79" s="63"/>
      <c r="QV79" s="63"/>
      <c r="QW79" s="63"/>
      <c r="QX79" s="63"/>
      <c r="QY79" s="63"/>
      <c r="QZ79" s="63"/>
      <c r="RA79" s="63"/>
      <c r="RB79" s="63"/>
      <c r="RC79" s="63"/>
      <c r="RD79" s="63"/>
      <c r="RE79" s="63"/>
      <c r="RF79" s="63"/>
      <c r="RG79" s="63"/>
      <c r="RH79" s="63"/>
      <c r="RI79" s="63"/>
      <c r="RJ79" s="63"/>
      <c r="RK79" s="63"/>
      <c r="RL79" s="63"/>
      <c r="RM79" s="63"/>
      <c r="RN79" s="63"/>
      <c r="RO79" s="63"/>
      <c r="RP79" s="63"/>
      <c r="RQ79" s="63"/>
      <c r="RR79" s="63"/>
      <c r="RS79" s="63"/>
      <c r="RT79" s="63"/>
      <c r="RU79" s="63"/>
      <c r="RV79" s="63"/>
      <c r="RW79" s="63"/>
      <c r="RX79" s="63"/>
      <c r="RY79" s="63"/>
      <c r="RZ79" s="63"/>
      <c r="SA79" s="63"/>
      <c r="SB79" s="63"/>
      <c r="SC79" s="63"/>
      <c r="SD79" s="63"/>
      <c r="SE79" s="63"/>
      <c r="SF79" s="63"/>
      <c r="SG79" s="63"/>
      <c r="SH79" s="63"/>
      <c r="SI79" s="63"/>
      <c r="SJ79" s="63"/>
      <c r="SK79" s="63"/>
      <c r="SL79" s="63"/>
      <c r="SM79" s="63"/>
      <c r="SN79" s="63"/>
      <c r="SO79" s="63"/>
      <c r="SP79" s="63"/>
      <c r="SQ79" s="63"/>
      <c r="SR79" s="63"/>
      <c r="SS79" s="63"/>
    </row>
    <row r="80" spans="1:513" s="25" customFormat="1" ht="15" customHeight="1">
      <c r="A80" s="879"/>
      <c r="B80" s="681"/>
      <c r="C80" s="682"/>
      <c r="D80" s="682"/>
      <c r="E80" s="682"/>
      <c r="F80" s="683"/>
      <c r="G80" s="683"/>
      <c r="H80" s="683"/>
      <c r="I80" s="683"/>
      <c r="J80" s="684"/>
      <c r="K80" s="685"/>
      <c r="L80" s="714"/>
      <c r="M80" s="715"/>
      <c r="N80" s="716"/>
      <c r="O80" s="63"/>
      <c r="P80" s="64"/>
      <c r="Q80" s="64"/>
      <c r="R80" s="250" t="str">
        <f>IF(B80="","",(YEAR(B81)-YEAR(B80))*12+MONTH(B81)-MONTH(B80)+1)</f>
        <v/>
      </c>
      <c r="S80" s="245" t="str">
        <f>IF(R80="","","（"&amp;R80&amp;"ヶ月）")</f>
        <v/>
      </c>
      <c r="T80" s="246" t="str">
        <f t="shared" si="0"/>
        <v/>
      </c>
      <c r="U80" s="64"/>
      <c r="V80" s="64"/>
      <c r="W80" s="64"/>
      <c r="X80" s="64"/>
      <c r="Y80" s="64"/>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ME80" s="63"/>
      <c r="MF80" s="63"/>
      <c r="MG80" s="63"/>
      <c r="MH80" s="63"/>
      <c r="MI80" s="63"/>
      <c r="MJ80" s="63"/>
      <c r="MK80" s="63"/>
      <c r="ML80" s="63"/>
      <c r="MM80" s="63"/>
      <c r="MN80" s="63"/>
      <c r="MO80" s="63"/>
      <c r="MP80" s="63"/>
      <c r="MQ80" s="63"/>
      <c r="MR80" s="63"/>
      <c r="MS80" s="63"/>
      <c r="MT80" s="63"/>
      <c r="MU80" s="63"/>
      <c r="MV80" s="63"/>
      <c r="MW80" s="63"/>
      <c r="MX80" s="63"/>
      <c r="MY80" s="63"/>
      <c r="MZ80" s="63"/>
      <c r="NA80" s="63"/>
      <c r="NB80" s="63"/>
      <c r="NC80" s="63"/>
      <c r="ND80" s="63"/>
      <c r="NE80" s="63"/>
      <c r="NF80" s="63"/>
      <c r="NG80" s="63"/>
      <c r="NH80" s="63"/>
      <c r="NI80" s="63"/>
      <c r="NJ80" s="63"/>
      <c r="NK80" s="63"/>
      <c r="NL80" s="63"/>
      <c r="NM80" s="63"/>
      <c r="NN80" s="63"/>
      <c r="NO80" s="63"/>
      <c r="NP80" s="63"/>
      <c r="NQ80" s="63"/>
      <c r="NR80" s="63"/>
      <c r="NS80" s="63"/>
      <c r="NT80" s="63"/>
      <c r="NU80" s="63"/>
      <c r="NV80" s="63"/>
      <c r="NW80" s="63"/>
      <c r="NX80" s="63"/>
      <c r="NY80" s="63"/>
      <c r="NZ80" s="63"/>
      <c r="OA80" s="63"/>
      <c r="OB80" s="63"/>
      <c r="OC80" s="63"/>
      <c r="OD80" s="63"/>
      <c r="OE80" s="63"/>
      <c r="OF80" s="63"/>
      <c r="OG80" s="63"/>
      <c r="OH80" s="63"/>
      <c r="OI80" s="63"/>
      <c r="OJ80" s="63"/>
      <c r="OK80" s="63"/>
      <c r="OL80" s="63"/>
      <c r="OM80" s="63"/>
      <c r="ON80" s="63"/>
      <c r="OO80" s="63"/>
      <c r="OP80" s="63"/>
      <c r="OQ80" s="63"/>
      <c r="OR80" s="63"/>
      <c r="OS80" s="63"/>
      <c r="OT80" s="63"/>
      <c r="OU80" s="63"/>
      <c r="OV80" s="63"/>
      <c r="OW80" s="63"/>
      <c r="OX80" s="63"/>
      <c r="OY80" s="63"/>
      <c r="OZ80" s="63"/>
      <c r="PA80" s="63"/>
      <c r="PB80" s="63"/>
      <c r="PC80" s="63"/>
      <c r="PD80" s="63"/>
      <c r="PE80" s="63"/>
      <c r="PF80" s="63"/>
      <c r="PG80" s="63"/>
      <c r="PH80" s="63"/>
      <c r="PI80" s="63"/>
      <c r="PJ80" s="63"/>
      <c r="PK80" s="63"/>
      <c r="PL80" s="63"/>
      <c r="PM80" s="63"/>
      <c r="PN80" s="63"/>
      <c r="PO80" s="63"/>
      <c r="PP80" s="63"/>
      <c r="PQ80" s="63"/>
      <c r="PR80" s="63"/>
      <c r="PS80" s="63"/>
      <c r="PT80" s="63"/>
      <c r="PU80" s="63"/>
      <c r="PV80" s="63"/>
      <c r="PW80" s="63"/>
      <c r="PX80" s="63"/>
      <c r="PY80" s="63"/>
      <c r="PZ80" s="63"/>
      <c r="QA80" s="63"/>
      <c r="QB80" s="63"/>
      <c r="QC80" s="63"/>
      <c r="QD80" s="63"/>
      <c r="QE80" s="63"/>
      <c r="QF80" s="63"/>
      <c r="QG80" s="63"/>
      <c r="QH80" s="63"/>
      <c r="QI80" s="63"/>
      <c r="QJ80" s="63"/>
      <c r="QK80" s="63"/>
      <c r="QL80" s="63"/>
      <c r="QM80" s="63"/>
      <c r="QN80" s="63"/>
      <c r="QO80" s="63"/>
      <c r="QP80" s="63"/>
      <c r="QQ80" s="63"/>
      <c r="QR80" s="63"/>
      <c r="QS80" s="63"/>
      <c r="QT80" s="63"/>
      <c r="QU80" s="63"/>
      <c r="QV80" s="63"/>
      <c r="QW80" s="63"/>
      <c r="QX80" s="63"/>
      <c r="QY80" s="63"/>
      <c r="QZ80" s="63"/>
      <c r="RA80" s="63"/>
      <c r="RB80" s="63"/>
      <c r="RC80" s="63"/>
      <c r="RD80" s="63"/>
      <c r="RE80" s="63"/>
      <c r="RF80" s="63"/>
      <c r="RG80" s="63"/>
      <c r="RH80" s="63"/>
      <c r="RI80" s="63"/>
      <c r="RJ80" s="63"/>
      <c r="RK80" s="63"/>
      <c r="RL80" s="63"/>
      <c r="RM80" s="63"/>
      <c r="RN80" s="63"/>
      <c r="RO80" s="63"/>
      <c r="RP80" s="63"/>
      <c r="RQ80" s="63"/>
      <c r="RR80" s="63"/>
      <c r="RS80" s="63"/>
      <c r="RT80" s="63"/>
      <c r="RU80" s="63"/>
      <c r="RV80" s="63"/>
      <c r="RW80" s="63"/>
      <c r="RX80" s="63"/>
      <c r="RY80" s="63"/>
      <c r="RZ80" s="63"/>
      <c r="SA80" s="63"/>
      <c r="SB80" s="63"/>
      <c r="SC80" s="63"/>
      <c r="SD80" s="63"/>
      <c r="SE80" s="63"/>
      <c r="SF80" s="63"/>
      <c r="SG80" s="63"/>
      <c r="SH80" s="63"/>
      <c r="SI80" s="63"/>
      <c r="SJ80" s="63"/>
      <c r="SK80" s="63"/>
      <c r="SL80" s="63"/>
      <c r="SM80" s="63"/>
      <c r="SN80" s="63"/>
      <c r="SO80" s="63"/>
      <c r="SP80" s="63"/>
      <c r="SQ80" s="63"/>
      <c r="SR80" s="63"/>
      <c r="SS80" s="63"/>
    </row>
    <row r="81" spans="1:513" s="25" customFormat="1" ht="15" customHeight="1">
      <c r="A81" s="879"/>
      <c r="B81" s="688"/>
      <c r="C81" s="689"/>
      <c r="D81" s="689"/>
      <c r="E81" s="689"/>
      <c r="F81" s="683"/>
      <c r="G81" s="683"/>
      <c r="H81" s="683"/>
      <c r="I81" s="683"/>
      <c r="J81" s="686"/>
      <c r="K81" s="687"/>
      <c r="L81" s="714"/>
      <c r="M81" s="715"/>
      <c r="N81" s="716"/>
      <c r="O81" s="63"/>
      <c r="P81" s="64"/>
      <c r="Q81" s="64"/>
      <c r="R81" s="249"/>
      <c r="S81" s="247"/>
      <c r="T81" s="248" t="str">
        <f t="shared" si="0"/>
        <v/>
      </c>
      <c r="U81" s="64"/>
      <c r="V81" s="64"/>
      <c r="W81" s="64"/>
      <c r="X81" s="64"/>
      <c r="Y81" s="64"/>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ME81" s="63"/>
      <c r="MF81" s="63"/>
      <c r="MG81" s="63"/>
      <c r="MH81" s="63"/>
      <c r="MI81" s="63"/>
      <c r="MJ81" s="63"/>
      <c r="MK81" s="63"/>
      <c r="ML81" s="63"/>
      <c r="MM81" s="63"/>
      <c r="MN81" s="63"/>
      <c r="MO81" s="63"/>
      <c r="MP81" s="63"/>
      <c r="MQ81" s="63"/>
      <c r="MR81" s="63"/>
      <c r="MS81" s="63"/>
      <c r="MT81" s="63"/>
      <c r="MU81" s="63"/>
      <c r="MV81" s="63"/>
      <c r="MW81" s="63"/>
      <c r="MX81" s="63"/>
      <c r="MY81" s="63"/>
      <c r="MZ81" s="63"/>
      <c r="NA81" s="63"/>
      <c r="NB81" s="63"/>
      <c r="NC81" s="63"/>
      <c r="ND81" s="63"/>
      <c r="NE81" s="63"/>
      <c r="NF81" s="63"/>
      <c r="NG81" s="63"/>
      <c r="NH81" s="63"/>
      <c r="NI81" s="63"/>
      <c r="NJ81" s="63"/>
      <c r="NK81" s="63"/>
      <c r="NL81" s="63"/>
      <c r="NM81" s="63"/>
      <c r="NN81" s="63"/>
      <c r="NO81" s="63"/>
      <c r="NP81" s="63"/>
      <c r="NQ81" s="63"/>
      <c r="NR81" s="63"/>
      <c r="NS81" s="63"/>
      <c r="NT81" s="63"/>
      <c r="NU81" s="63"/>
      <c r="NV81" s="63"/>
      <c r="NW81" s="63"/>
      <c r="NX81" s="63"/>
      <c r="NY81" s="63"/>
      <c r="NZ81" s="63"/>
      <c r="OA81" s="63"/>
      <c r="OB81" s="63"/>
      <c r="OC81" s="63"/>
      <c r="OD81" s="63"/>
      <c r="OE81" s="63"/>
      <c r="OF81" s="63"/>
      <c r="OG81" s="63"/>
      <c r="OH81" s="63"/>
      <c r="OI81" s="63"/>
      <c r="OJ81" s="63"/>
      <c r="OK81" s="63"/>
      <c r="OL81" s="63"/>
      <c r="OM81" s="63"/>
      <c r="ON81" s="63"/>
      <c r="OO81" s="63"/>
      <c r="OP81" s="63"/>
      <c r="OQ81" s="63"/>
      <c r="OR81" s="63"/>
      <c r="OS81" s="63"/>
      <c r="OT81" s="63"/>
      <c r="OU81" s="63"/>
      <c r="OV81" s="63"/>
      <c r="OW81" s="63"/>
      <c r="OX81" s="63"/>
      <c r="OY81" s="63"/>
      <c r="OZ81" s="63"/>
      <c r="PA81" s="63"/>
      <c r="PB81" s="63"/>
      <c r="PC81" s="63"/>
      <c r="PD81" s="63"/>
      <c r="PE81" s="63"/>
      <c r="PF81" s="63"/>
      <c r="PG81" s="63"/>
      <c r="PH81" s="63"/>
      <c r="PI81" s="63"/>
      <c r="PJ81" s="63"/>
      <c r="PK81" s="63"/>
      <c r="PL81" s="63"/>
      <c r="PM81" s="63"/>
      <c r="PN81" s="63"/>
      <c r="PO81" s="63"/>
      <c r="PP81" s="63"/>
      <c r="PQ81" s="63"/>
      <c r="PR81" s="63"/>
      <c r="PS81" s="63"/>
      <c r="PT81" s="63"/>
      <c r="PU81" s="63"/>
      <c r="PV81" s="63"/>
      <c r="PW81" s="63"/>
      <c r="PX81" s="63"/>
      <c r="PY81" s="63"/>
      <c r="PZ81" s="63"/>
      <c r="QA81" s="63"/>
      <c r="QB81" s="63"/>
      <c r="QC81" s="63"/>
      <c r="QD81" s="63"/>
      <c r="QE81" s="63"/>
      <c r="QF81" s="63"/>
      <c r="QG81" s="63"/>
      <c r="QH81" s="63"/>
      <c r="QI81" s="63"/>
      <c r="QJ81" s="63"/>
      <c r="QK81" s="63"/>
      <c r="QL81" s="63"/>
      <c r="QM81" s="63"/>
      <c r="QN81" s="63"/>
      <c r="QO81" s="63"/>
      <c r="QP81" s="63"/>
      <c r="QQ81" s="63"/>
      <c r="QR81" s="63"/>
      <c r="QS81" s="63"/>
      <c r="QT81" s="63"/>
      <c r="QU81" s="63"/>
      <c r="QV81" s="63"/>
      <c r="QW81" s="63"/>
      <c r="QX81" s="63"/>
      <c r="QY81" s="63"/>
      <c r="QZ81" s="63"/>
      <c r="RA81" s="63"/>
      <c r="RB81" s="63"/>
      <c r="RC81" s="63"/>
      <c r="RD81" s="63"/>
      <c r="RE81" s="63"/>
      <c r="RF81" s="63"/>
      <c r="RG81" s="63"/>
      <c r="RH81" s="63"/>
      <c r="RI81" s="63"/>
      <c r="RJ81" s="63"/>
      <c r="RK81" s="63"/>
      <c r="RL81" s="63"/>
      <c r="RM81" s="63"/>
      <c r="RN81" s="63"/>
      <c r="RO81" s="63"/>
      <c r="RP81" s="63"/>
      <c r="RQ81" s="63"/>
      <c r="RR81" s="63"/>
      <c r="RS81" s="63"/>
      <c r="RT81" s="63"/>
      <c r="RU81" s="63"/>
      <c r="RV81" s="63"/>
      <c r="RW81" s="63"/>
      <c r="RX81" s="63"/>
      <c r="RY81" s="63"/>
      <c r="RZ81" s="63"/>
      <c r="SA81" s="63"/>
      <c r="SB81" s="63"/>
      <c r="SC81" s="63"/>
      <c r="SD81" s="63"/>
      <c r="SE81" s="63"/>
      <c r="SF81" s="63"/>
      <c r="SG81" s="63"/>
      <c r="SH81" s="63"/>
      <c r="SI81" s="63"/>
      <c r="SJ81" s="63"/>
      <c r="SK81" s="63"/>
      <c r="SL81" s="63"/>
      <c r="SM81" s="63"/>
      <c r="SN81" s="63"/>
      <c r="SO81" s="63"/>
      <c r="SP81" s="63"/>
      <c r="SQ81" s="63"/>
      <c r="SR81" s="63"/>
      <c r="SS81" s="63"/>
    </row>
    <row r="82" spans="1:513" s="25" customFormat="1" ht="15" customHeight="1">
      <c r="A82" s="879"/>
      <c r="B82" s="721"/>
      <c r="C82" s="722"/>
      <c r="D82" s="722"/>
      <c r="E82" s="722"/>
      <c r="F82" s="683"/>
      <c r="G82" s="683"/>
      <c r="H82" s="683"/>
      <c r="I82" s="683"/>
      <c r="J82" s="684"/>
      <c r="K82" s="685"/>
      <c r="L82" s="714"/>
      <c r="M82" s="715"/>
      <c r="N82" s="716"/>
      <c r="O82" s="63"/>
      <c r="P82" s="64"/>
      <c r="Q82" s="64"/>
      <c r="R82" s="250" t="str">
        <f>IF(B82="","",(YEAR(B83)-YEAR(B82))*12+MONTH(B83)-MONTH(B82)+1)</f>
        <v/>
      </c>
      <c r="S82" s="245" t="str">
        <f>IF(R82="","","（"&amp;R82&amp;"ヶ月）")</f>
        <v/>
      </c>
      <c r="T82" s="246" t="str">
        <f t="shared" si="0"/>
        <v/>
      </c>
      <c r="U82" s="64"/>
      <c r="V82" s="64"/>
      <c r="W82" s="64"/>
      <c r="X82" s="64"/>
      <c r="Y82" s="64"/>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ME82" s="63"/>
      <c r="MF82" s="63"/>
      <c r="MG82" s="63"/>
      <c r="MH82" s="63"/>
      <c r="MI82" s="63"/>
      <c r="MJ82" s="63"/>
      <c r="MK82" s="63"/>
      <c r="ML82" s="63"/>
      <c r="MM82" s="63"/>
      <c r="MN82" s="63"/>
      <c r="MO82" s="63"/>
      <c r="MP82" s="63"/>
      <c r="MQ82" s="63"/>
      <c r="MR82" s="63"/>
      <c r="MS82" s="63"/>
      <c r="MT82" s="63"/>
      <c r="MU82" s="63"/>
      <c r="MV82" s="63"/>
      <c r="MW82" s="63"/>
      <c r="MX82" s="63"/>
      <c r="MY82" s="63"/>
      <c r="MZ82" s="63"/>
      <c r="NA82" s="63"/>
      <c r="NB82" s="63"/>
      <c r="NC82" s="63"/>
      <c r="ND82" s="63"/>
      <c r="NE82" s="63"/>
      <c r="NF82" s="63"/>
      <c r="NG82" s="63"/>
      <c r="NH82" s="63"/>
      <c r="NI82" s="63"/>
      <c r="NJ82" s="63"/>
      <c r="NK82" s="63"/>
      <c r="NL82" s="63"/>
      <c r="NM82" s="63"/>
      <c r="NN82" s="63"/>
      <c r="NO82" s="63"/>
      <c r="NP82" s="63"/>
      <c r="NQ82" s="63"/>
      <c r="NR82" s="63"/>
      <c r="NS82" s="63"/>
      <c r="NT82" s="63"/>
      <c r="NU82" s="63"/>
      <c r="NV82" s="63"/>
      <c r="NW82" s="63"/>
      <c r="NX82" s="63"/>
      <c r="NY82" s="63"/>
      <c r="NZ82" s="63"/>
      <c r="OA82" s="63"/>
      <c r="OB82" s="63"/>
      <c r="OC82" s="63"/>
      <c r="OD82" s="63"/>
      <c r="OE82" s="63"/>
      <c r="OF82" s="63"/>
      <c r="OG82" s="63"/>
      <c r="OH82" s="63"/>
      <c r="OI82" s="63"/>
      <c r="OJ82" s="63"/>
      <c r="OK82" s="63"/>
      <c r="OL82" s="63"/>
      <c r="OM82" s="63"/>
      <c r="ON82" s="63"/>
      <c r="OO82" s="63"/>
      <c r="OP82" s="63"/>
      <c r="OQ82" s="63"/>
      <c r="OR82" s="63"/>
      <c r="OS82" s="63"/>
      <c r="OT82" s="63"/>
      <c r="OU82" s="63"/>
      <c r="OV82" s="63"/>
      <c r="OW82" s="63"/>
      <c r="OX82" s="63"/>
      <c r="OY82" s="63"/>
      <c r="OZ82" s="63"/>
      <c r="PA82" s="63"/>
      <c r="PB82" s="63"/>
      <c r="PC82" s="63"/>
      <c r="PD82" s="63"/>
      <c r="PE82" s="63"/>
      <c r="PF82" s="63"/>
      <c r="PG82" s="63"/>
      <c r="PH82" s="63"/>
      <c r="PI82" s="63"/>
      <c r="PJ82" s="63"/>
      <c r="PK82" s="63"/>
      <c r="PL82" s="63"/>
      <c r="PM82" s="63"/>
      <c r="PN82" s="63"/>
      <c r="PO82" s="63"/>
      <c r="PP82" s="63"/>
      <c r="PQ82" s="63"/>
      <c r="PR82" s="63"/>
      <c r="PS82" s="63"/>
      <c r="PT82" s="63"/>
      <c r="PU82" s="63"/>
      <c r="PV82" s="63"/>
      <c r="PW82" s="63"/>
      <c r="PX82" s="63"/>
      <c r="PY82" s="63"/>
      <c r="PZ82" s="63"/>
      <c r="QA82" s="63"/>
      <c r="QB82" s="63"/>
      <c r="QC82" s="63"/>
      <c r="QD82" s="63"/>
      <c r="QE82" s="63"/>
      <c r="QF82" s="63"/>
      <c r="QG82" s="63"/>
      <c r="QH82" s="63"/>
      <c r="QI82" s="63"/>
      <c r="QJ82" s="63"/>
      <c r="QK82" s="63"/>
      <c r="QL82" s="63"/>
      <c r="QM82" s="63"/>
      <c r="QN82" s="63"/>
      <c r="QO82" s="63"/>
      <c r="QP82" s="63"/>
      <c r="QQ82" s="63"/>
      <c r="QR82" s="63"/>
      <c r="QS82" s="63"/>
      <c r="QT82" s="63"/>
      <c r="QU82" s="63"/>
      <c r="QV82" s="63"/>
      <c r="QW82" s="63"/>
      <c r="QX82" s="63"/>
      <c r="QY82" s="63"/>
      <c r="QZ82" s="63"/>
      <c r="RA82" s="63"/>
      <c r="RB82" s="63"/>
      <c r="RC82" s="63"/>
      <c r="RD82" s="63"/>
      <c r="RE82" s="63"/>
      <c r="RF82" s="63"/>
      <c r="RG82" s="63"/>
      <c r="RH82" s="63"/>
      <c r="RI82" s="63"/>
      <c r="RJ82" s="63"/>
      <c r="RK82" s="63"/>
      <c r="RL82" s="63"/>
      <c r="RM82" s="63"/>
      <c r="RN82" s="63"/>
      <c r="RO82" s="63"/>
      <c r="RP82" s="63"/>
      <c r="RQ82" s="63"/>
      <c r="RR82" s="63"/>
      <c r="RS82" s="63"/>
      <c r="RT82" s="63"/>
      <c r="RU82" s="63"/>
      <c r="RV82" s="63"/>
      <c r="RW82" s="63"/>
      <c r="RX82" s="63"/>
      <c r="RY82" s="63"/>
      <c r="RZ82" s="63"/>
      <c r="SA82" s="63"/>
      <c r="SB82" s="63"/>
      <c r="SC82" s="63"/>
      <c r="SD82" s="63"/>
      <c r="SE82" s="63"/>
      <c r="SF82" s="63"/>
      <c r="SG82" s="63"/>
      <c r="SH82" s="63"/>
      <c r="SI82" s="63"/>
      <c r="SJ82" s="63"/>
      <c r="SK82" s="63"/>
      <c r="SL82" s="63"/>
      <c r="SM82" s="63"/>
      <c r="SN82" s="63"/>
      <c r="SO82" s="63"/>
      <c r="SP82" s="63"/>
      <c r="SQ82" s="63"/>
      <c r="SR82" s="63"/>
      <c r="SS82" s="63"/>
    </row>
    <row r="83" spans="1:513" s="25" customFormat="1" ht="15" customHeight="1">
      <c r="A83" s="879"/>
      <c r="B83" s="721"/>
      <c r="C83" s="722"/>
      <c r="D83" s="722"/>
      <c r="E83" s="722"/>
      <c r="F83" s="683"/>
      <c r="G83" s="683"/>
      <c r="H83" s="683"/>
      <c r="I83" s="683"/>
      <c r="J83" s="686"/>
      <c r="K83" s="687"/>
      <c r="L83" s="714"/>
      <c r="M83" s="715"/>
      <c r="N83" s="716"/>
      <c r="O83" s="63"/>
      <c r="P83" s="64"/>
      <c r="Q83" s="64"/>
      <c r="R83" s="249"/>
      <c r="S83" s="247"/>
      <c r="T83" s="248" t="str">
        <f t="shared" si="0"/>
        <v/>
      </c>
      <c r="U83" s="64"/>
      <c r="V83" s="64"/>
      <c r="W83" s="64"/>
      <c r="X83" s="64"/>
      <c r="Y83" s="64"/>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ME83" s="63"/>
      <c r="MF83" s="63"/>
      <c r="MG83" s="63"/>
      <c r="MH83" s="63"/>
      <c r="MI83" s="63"/>
      <c r="MJ83" s="63"/>
      <c r="MK83" s="63"/>
      <c r="ML83" s="63"/>
      <c r="MM83" s="63"/>
      <c r="MN83" s="63"/>
      <c r="MO83" s="63"/>
      <c r="MP83" s="63"/>
      <c r="MQ83" s="63"/>
      <c r="MR83" s="63"/>
      <c r="MS83" s="63"/>
      <c r="MT83" s="63"/>
      <c r="MU83" s="63"/>
      <c r="MV83" s="63"/>
      <c r="MW83" s="63"/>
      <c r="MX83" s="63"/>
      <c r="MY83" s="63"/>
      <c r="MZ83" s="63"/>
      <c r="NA83" s="63"/>
      <c r="NB83" s="63"/>
      <c r="NC83" s="63"/>
      <c r="ND83" s="63"/>
      <c r="NE83" s="63"/>
      <c r="NF83" s="63"/>
      <c r="NG83" s="63"/>
      <c r="NH83" s="63"/>
      <c r="NI83" s="63"/>
      <c r="NJ83" s="63"/>
      <c r="NK83" s="63"/>
      <c r="NL83" s="63"/>
      <c r="NM83" s="63"/>
      <c r="NN83" s="63"/>
      <c r="NO83" s="63"/>
      <c r="NP83" s="63"/>
      <c r="NQ83" s="63"/>
      <c r="NR83" s="63"/>
      <c r="NS83" s="63"/>
      <c r="NT83" s="63"/>
      <c r="NU83" s="63"/>
      <c r="NV83" s="63"/>
      <c r="NW83" s="63"/>
      <c r="NX83" s="63"/>
      <c r="NY83" s="63"/>
      <c r="NZ83" s="63"/>
      <c r="OA83" s="63"/>
      <c r="OB83" s="63"/>
      <c r="OC83" s="63"/>
      <c r="OD83" s="63"/>
      <c r="OE83" s="63"/>
      <c r="OF83" s="63"/>
      <c r="OG83" s="63"/>
      <c r="OH83" s="63"/>
      <c r="OI83" s="63"/>
      <c r="OJ83" s="63"/>
      <c r="OK83" s="63"/>
      <c r="OL83" s="63"/>
      <c r="OM83" s="63"/>
      <c r="ON83" s="63"/>
      <c r="OO83" s="63"/>
      <c r="OP83" s="63"/>
      <c r="OQ83" s="63"/>
      <c r="OR83" s="63"/>
      <c r="OS83" s="63"/>
      <c r="OT83" s="63"/>
      <c r="OU83" s="63"/>
      <c r="OV83" s="63"/>
      <c r="OW83" s="63"/>
      <c r="OX83" s="63"/>
      <c r="OY83" s="63"/>
      <c r="OZ83" s="63"/>
      <c r="PA83" s="63"/>
      <c r="PB83" s="63"/>
      <c r="PC83" s="63"/>
      <c r="PD83" s="63"/>
      <c r="PE83" s="63"/>
      <c r="PF83" s="63"/>
      <c r="PG83" s="63"/>
      <c r="PH83" s="63"/>
      <c r="PI83" s="63"/>
      <c r="PJ83" s="63"/>
      <c r="PK83" s="63"/>
      <c r="PL83" s="63"/>
      <c r="PM83" s="63"/>
      <c r="PN83" s="63"/>
      <c r="PO83" s="63"/>
      <c r="PP83" s="63"/>
      <c r="PQ83" s="63"/>
      <c r="PR83" s="63"/>
      <c r="PS83" s="63"/>
      <c r="PT83" s="63"/>
      <c r="PU83" s="63"/>
      <c r="PV83" s="63"/>
      <c r="PW83" s="63"/>
      <c r="PX83" s="63"/>
      <c r="PY83" s="63"/>
      <c r="PZ83" s="63"/>
      <c r="QA83" s="63"/>
      <c r="QB83" s="63"/>
      <c r="QC83" s="63"/>
      <c r="QD83" s="63"/>
      <c r="QE83" s="63"/>
      <c r="QF83" s="63"/>
      <c r="QG83" s="63"/>
      <c r="QH83" s="63"/>
      <c r="QI83" s="63"/>
      <c r="QJ83" s="63"/>
      <c r="QK83" s="63"/>
      <c r="QL83" s="63"/>
      <c r="QM83" s="63"/>
      <c r="QN83" s="63"/>
      <c r="QO83" s="63"/>
      <c r="QP83" s="63"/>
      <c r="QQ83" s="63"/>
      <c r="QR83" s="63"/>
      <c r="QS83" s="63"/>
      <c r="QT83" s="63"/>
      <c r="QU83" s="63"/>
      <c r="QV83" s="63"/>
      <c r="QW83" s="63"/>
      <c r="QX83" s="63"/>
      <c r="QY83" s="63"/>
      <c r="QZ83" s="63"/>
      <c r="RA83" s="63"/>
      <c r="RB83" s="63"/>
      <c r="RC83" s="63"/>
      <c r="RD83" s="63"/>
      <c r="RE83" s="63"/>
      <c r="RF83" s="63"/>
      <c r="RG83" s="63"/>
      <c r="RH83" s="63"/>
      <c r="RI83" s="63"/>
      <c r="RJ83" s="63"/>
      <c r="RK83" s="63"/>
      <c r="RL83" s="63"/>
      <c r="RM83" s="63"/>
      <c r="RN83" s="63"/>
      <c r="RO83" s="63"/>
      <c r="RP83" s="63"/>
      <c r="RQ83" s="63"/>
      <c r="RR83" s="63"/>
      <c r="RS83" s="63"/>
      <c r="RT83" s="63"/>
      <c r="RU83" s="63"/>
      <c r="RV83" s="63"/>
      <c r="RW83" s="63"/>
      <c r="RX83" s="63"/>
      <c r="RY83" s="63"/>
      <c r="RZ83" s="63"/>
      <c r="SA83" s="63"/>
      <c r="SB83" s="63"/>
      <c r="SC83" s="63"/>
      <c r="SD83" s="63"/>
      <c r="SE83" s="63"/>
      <c r="SF83" s="63"/>
      <c r="SG83" s="63"/>
      <c r="SH83" s="63"/>
      <c r="SI83" s="63"/>
      <c r="SJ83" s="63"/>
      <c r="SK83" s="63"/>
      <c r="SL83" s="63"/>
      <c r="SM83" s="63"/>
      <c r="SN83" s="63"/>
      <c r="SO83" s="63"/>
      <c r="SP83" s="63"/>
      <c r="SQ83" s="63"/>
      <c r="SR83" s="63"/>
      <c r="SS83" s="63"/>
    </row>
    <row r="84" spans="1:513" s="25" customFormat="1" ht="15" customHeight="1" thickBot="1">
      <c r="A84" s="879"/>
      <c r="B84" s="681"/>
      <c r="C84" s="682"/>
      <c r="D84" s="682"/>
      <c r="E84" s="682"/>
      <c r="F84" s="683"/>
      <c r="G84" s="683"/>
      <c r="H84" s="683"/>
      <c r="I84" s="683"/>
      <c r="J84" s="684"/>
      <c r="K84" s="685"/>
      <c r="L84" s="717"/>
      <c r="M84" s="718"/>
      <c r="N84" s="719"/>
      <c r="O84" s="63"/>
      <c r="P84" s="64"/>
      <c r="Q84" s="64"/>
      <c r="R84" s="250" t="str">
        <f>IF(B84="","",(YEAR(B85)-YEAR(B84))*12+MONTH(B85)-MONTH(B84)+1)</f>
        <v/>
      </c>
      <c r="S84" s="245" t="str">
        <f>IF(R84="","","（"&amp;R84&amp;"ヶ月）")</f>
        <v/>
      </c>
      <c r="T84" s="246" t="str">
        <f t="shared" si="0"/>
        <v/>
      </c>
      <c r="U84" s="64"/>
      <c r="V84" s="64"/>
      <c r="W84" s="64"/>
      <c r="X84" s="64"/>
      <c r="Y84" s="64"/>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ME84" s="63"/>
      <c r="MF84" s="63"/>
      <c r="MG84" s="63"/>
      <c r="MH84" s="63"/>
      <c r="MI84" s="63"/>
      <c r="MJ84" s="63"/>
      <c r="MK84" s="63"/>
      <c r="ML84" s="63"/>
      <c r="MM84" s="63"/>
      <c r="MN84" s="63"/>
      <c r="MO84" s="63"/>
      <c r="MP84" s="63"/>
      <c r="MQ84" s="63"/>
      <c r="MR84" s="63"/>
      <c r="MS84" s="63"/>
      <c r="MT84" s="63"/>
      <c r="MU84" s="63"/>
      <c r="MV84" s="63"/>
      <c r="MW84" s="63"/>
      <c r="MX84" s="63"/>
      <c r="MY84" s="63"/>
      <c r="MZ84" s="63"/>
      <c r="NA84" s="63"/>
      <c r="NB84" s="63"/>
      <c r="NC84" s="63"/>
      <c r="ND84" s="63"/>
      <c r="NE84" s="63"/>
      <c r="NF84" s="63"/>
      <c r="NG84" s="63"/>
      <c r="NH84" s="63"/>
      <c r="NI84" s="63"/>
      <c r="NJ84" s="63"/>
      <c r="NK84" s="63"/>
      <c r="NL84" s="63"/>
      <c r="NM84" s="63"/>
      <c r="NN84" s="63"/>
      <c r="NO84" s="63"/>
      <c r="NP84" s="63"/>
      <c r="NQ84" s="63"/>
      <c r="NR84" s="63"/>
      <c r="NS84" s="63"/>
      <c r="NT84" s="63"/>
      <c r="NU84" s="63"/>
      <c r="NV84" s="63"/>
      <c r="NW84" s="63"/>
      <c r="NX84" s="63"/>
      <c r="NY84" s="63"/>
      <c r="NZ84" s="63"/>
      <c r="OA84" s="63"/>
      <c r="OB84" s="63"/>
      <c r="OC84" s="63"/>
      <c r="OD84" s="63"/>
      <c r="OE84" s="63"/>
      <c r="OF84" s="63"/>
      <c r="OG84" s="63"/>
      <c r="OH84" s="63"/>
      <c r="OI84" s="63"/>
      <c r="OJ84" s="63"/>
      <c r="OK84" s="63"/>
      <c r="OL84" s="63"/>
      <c r="OM84" s="63"/>
      <c r="ON84" s="63"/>
      <c r="OO84" s="63"/>
      <c r="OP84" s="63"/>
      <c r="OQ84" s="63"/>
      <c r="OR84" s="63"/>
      <c r="OS84" s="63"/>
      <c r="OT84" s="63"/>
      <c r="OU84" s="63"/>
      <c r="OV84" s="63"/>
      <c r="OW84" s="63"/>
      <c r="OX84" s="63"/>
      <c r="OY84" s="63"/>
      <c r="OZ84" s="63"/>
      <c r="PA84" s="63"/>
      <c r="PB84" s="63"/>
      <c r="PC84" s="63"/>
      <c r="PD84" s="63"/>
      <c r="PE84" s="63"/>
      <c r="PF84" s="63"/>
      <c r="PG84" s="63"/>
      <c r="PH84" s="63"/>
      <c r="PI84" s="63"/>
      <c r="PJ84" s="63"/>
      <c r="PK84" s="63"/>
      <c r="PL84" s="63"/>
      <c r="PM84" s="63"/>
      <c r="PN84" s="63"/>
      <c r="PO84" s="63"/>
      <c r="PP84" s="63"/>
      <c r="PQ84" s="63"/>
      <c r="PR84" s="63"/>
      <c r="PS84" s="63"/>
      <c r="PT84" s="63"/>
      <c r="PU84" s="63"/>
      <c r="PV84" s="63"/>
      <c r="PW84" s="63"/>
      <c r="PX84" s="63"/>
      <c r="PY84" s="63"/>
      <c r="PZ84" s="63"/>
      <c r="QA84" s="63"/>
      <c r="QB84" s="63"/>
      <c r="QC84" s="63"/>
      <c r="QD84" s="63"/>
      <c r="QE84" s="63"/>
      <c r="QF84" s="63"/>
      <c r="QG84" s="63"/>
      <c r="QH84" s="63"/>
      <c r="QI84" s="63"/>
      <c r="QJ84" s="63"/>
      <c r="QK84" s="63"/>
      <c r="QL84" s="63"/>
      <c r="QM84" s="63"/>
      <c r="QN84" s="63"/>
      <c r="QO84" s="63"/>
      <c r="QP84" s="63"/>
      <c r="QQ84" s="63"/>
      <c r="QR84" s="63"/>
      <c r="QS84" s="63"/>
      <c r="QT84" s="63"/>
      <c r="QU84" s="63"/>
      <c r="QV84" s="63"/>
      <c r="QW84" s="63"/>
      <c r="QX84" s="63"/>
      <c r="QY84" s="63"/>
      <c r="QZ84" s="63"/>
      <c r="RA84" s="63"/>
      <c r="RB84" s="63"/>
      <c r="RC84" s="63"/>
      <c r="RD84" s="63"/>
      <c r="RE84" s="63"/>
      <c r="RF84" s="63"/>
      <c r="RG84" s="63"/>
      <c r="RH84" s="63"/>
      <c r="RI84" s="63"/>
      <c r="RJ84" s="63"/>
      <c r="RK84" s="63"/>
      <c r="RL84" s="63"/>
      <c r="RM84" s="63"/>
      <c r="RN84" s="63"/>
      <c r="RO84" s="63"/>
      <c r="RP84" s="63"/>
      <c r="RQ84" s="63"/>
      <c r="RR84" s="63"/>
      <c r="RS84" s="63"/>
      <c r="RT84" s="63"/>
      <c r="RU84" s="63"/>
      <c r="RV84" s="63"/>
      <c r="RW84" s="63"/>
      <c r="RX84" s="63"/>
      <c r="RY84" s="63"/>
      <c r="RZ84" s="63"/>
      <c r="SA84" s="63"/>
      <c r="SB84" s="63"/>
      <c r="SC84" s="63"/>
      <c r="SD84" s="63"/>
      <c r="SE84" s="63"/>
      <c r="SF84" s="63"/>
      <c r="SG84" s="63"/>
      <c r="SH84" s="63"/>
      <c r="SI84" s="63"/>
      <c r="SJ84" s="63"/>
      <c r="SK84" s="63"/>
      <c r="SL84" s="63"/>
      <c r="SM84" s="63"/>
      <c r="SN84" s="63"/>
      <c r="SO84" s="63"/>
      <c r="SP84" s="63"/>
      <c r="SQ84" s="63"/>
      <c r="SR84" s="63"/>
      <c r="SS84" s="63"/>
    </row>
    <row r="85" spans="1:513" s="25" customFormat="1" ht="15" customHeight="1">
      <c r="A85" s="879"/>
      <c r="B85" s="688"/>
      <c r="C85" s="689"/>
      <c r="D85" s="689"/>
      <c r="E85" s="689"/>
      <c r="F85" s="683"/>
      <c r="G85" s="683"/>
      <c r="H85" s="683"/>
      <c r="I85" s="683"/>
      <c r="J85" s="686"/>
      <c r="K85" s="687"/>
      <c r="L85" s="690" t="s">
        <v>169</v>
      </c>
      <c r="M85" s="691"/>
      <c r="N85" s="692"/>
      <c r="O85" s="63"/>
      <c r="P85" s="64"/>
      <c r="Q85" s="64"/>
      <c r="R85" s="249"/>
      <c r="S85" s="247"/>
      <c r="T85" s="248" t="str">
        <f t="shared" si="0"/>
        <v/>
      </c>
      <c r="U85" s="64"/>
      <c r="V85" s="64"/>
      <c r="W85" s="64"/>
      <c r="X85" s="64"/>
      <c r="Y85" s="64"/>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ME85" s="63"/>
      <c r="MF85" s="63"/>
      <c r="MG85" s="63"/>
      <c r="MH85" s="63"/>
      <c r="MI85" s="63"/>
      <c r="MJ85" s="63"/>
      <c r="MK85" s="63"/>
      <c r="ML85" s="63"/>
      <c r="MM85" s="63"/>
      <c r="MN85" s="63"/>
      <c r="MO85" s="63"/>
      <c r="MP85" s="63"/>
      <c r="MQ85" s="63"/>
      <c r="MR85" s="63"/>
      <c r="MS85" s="63"/>
      <c r="MT85" s="63"/>
      <c r="MU85" s="63"/>
      <c r="MV85" s="63"/>
      <c r="MW85" s="63"/>
      <c r="MX85" s="63"/>
      <c r="MY85" s="63"/>
      <c r="MZ85" s="63"/>
      <c r="NA85" s="63"/>
      <c r="NB85" s="63"/>
      <c r="NC85" s="63"/>
      <c r="ND85" s="63"/>
      <c r="NE85" s="63"/>
      <c r="NF85" s="63"/>
      <c r="NG85" s="63"/>
      <c r="NH85" s="63"/>
      <c r="NI85" s="63"/>
      <c r="NJ85" s="63"/>
      <c r="NK85" s="63"/>
      <c r="NL85" s="63"/>
      <c r="NM85" s="63"/>
      <c r="NN85" s="63"/>
      <c r="NO85" s="63"/>
      <c r="NP85" s="63"/>
      <c r="NQ85" s="63"/>
      <c r="NR85" s="63"/>
      <c r="NS85" s="63"/>
      <c r="NT85" s="63"/>
      <c r="NU85" s="63"/>
      <c r="NV85" s="63"/>
      <c r="NW85" s="63"/>
      <c r="NX85" s="63"/>
      <c r="NY85" s="63"/>
      <c r="NZ85" s="63"/>
      <c r="OA85" s="63"/>
      <c r="OB85" s="63"/>
      <c r="OC85" s="63"/>
      <c r="OD85" s="63"/>
      <c r="OE85" s="63"/>
      <c r="OF85" s="63"/>
      <c r="OG85" s="63"/>
      <c r="OH85" s="63"/>
      <c r="OI85" s="63"/>
      <c r="OJ85" s="63"/>
      <c r="OK85" s="63"/>
      <c r="OL85" s="63"/>
      <c r="OM85" s="63"/>
      <c r="ON85" s="63"/>
      <c r="OO85" s="63"/>
      <c r="OP85" s="63"/>
      <c r="OQ85" s="63"/>
      <c r="OR85" s="63"/>
      <c r="OS85" s="63"/>
      <c r="OT85" s="63"/>
      <c r="OU85" s="63"/>
      <c r="OV85" s="63"/>
      <c r="OW85" s="63"/>
      <c r="OX85" s="63"/>
      <c r="OY85" s="63"/>
      <c r="OZ85" s="63"/>
      <c r="PA85" s="63"/>
      <c r="PB85" s="63"/>
      <c r="PC85" s="63"/>
      <c r="PD85" s="63"/>
      <c r="PE85" s="63"/>
      <c r="PF85" s="63"/>
      <c r="PG85" s="63"/>
      <c r="PH85" s="63"/>
      <c r="PI85" s="63"/>
      <c r="PJ85" s="63"/>
      <c r="PK85" s="63"/>
      <c r="PL85" s="63"/>
      <c r="PM85" s="63"/>
      <c r="PN85" s="63"/>
      <c r="PO85" s="63"/>
      <c r="PP85" s="63"/>
      <c r="PQ85" s="63"/>
      <c r="PR85" s="63"/>
      <c r="PS85" s="63"/>
      <c r="PT85" s="63"/>
      <c r="PU85" s="63"/>
      <c r="PV85" s="63"/>
      <c r="PW85" s="63"/>
      <c r="PX85" s="63"/>
      <c r="PY85" s="63"/>
      <c r="PZ85" s="63"/>
      <c r="QA85" s="63"/>
      <c r="QB85" s="63"/>
      <c r="QC85" s="63"/>
      <c r="QD85" s="63"/>
      <c r="QE85" s="63"/>
      <c r="QF85" s="63"/>
      <c r="QG85" s="63"/>
      <c r="QH85" s="63"/>
      <c r="QI85" s="63"/>
      <c r="QJ85" s="63"/>
      <c r="QK85" s="63"/>
      <c r="QL85" s="63"/>
      <c r="QM85" s="63"/>
      <c r="QN85" s="63"/>
      <c r="QO85" s="63"/>
      <c r="QP85" s="63"/>
      <c r="QQ85" s="63"/>
      <c r="QR85" s="63"/>
      <c r="QS85" s="63"/>
      <c r="QT85" s="63"/>
      <c r="QU85" s="63"/>
      <c r="QV85" s="63"/>
      <c r="QW85" s="63"/>
      <c r="QX85" s="63"/>
      <c r="QY85" s="63"/>
      <c r="QZ85" s="63"/>
      <c r="RA85" s="63"/>
      <c r="RB85" s="63"/>
      <c r="RC85" s="63"/>
      <c r="RD85" s="63"/>
      <c r="RE85" s="63"/>
      <c r="RF85" s="63"/>
      <c r="RG85" s="63"/>
      <c r="RH85" s="63"/>
      <c r="RI85" s="63"/>
      <c r="RJ85" s="63"/>
      <c r="RK85" s="63"/>
      <c r="RL85" s="63"/>
      <c r="RM85" s="63"/>
      <c r="RN85" s="63"/>
      <c r="RO85" s="63"/>
      <c r="RP85" s="63"/>
      <c r="RQ85" s="63"/>
      <c r="RR85" s="63"/>
      <c r="RS85" s="63"/>
      <c r="RT85" s="63"/>
      <c r="RU85" s="63"/>
      <c r="RV85" s="63"/>
      <c r="RW85" s="63"/>
      <c r="RX85" s="63"/>
      <c r="RY85" s="63"/>
      <c r="RZ85" s="63"/>
      <c r="SA85" s="63"/>
      <c r="SB85" s="63"/>
      <c r="SC85" s="63"/>
      <c r="SD85" s="63"/>
      <c r="SE85" s="63"/>
      <c r="SF85" s="63"/>
      <c r="SG85" s="63"/>
      <c r="SH85" s="63"/>
      <c r="SI85" s="63"/>
      <c r="SJ85" s="63"/>
      <c r="SK85" s="63"/>
      <c r="SL85" s="63"/>
      <c r="SM85" s="63"/>
      <c r="SN85" s="63"/>
      <c r="SO85" s="63"/>
      <c r="SP85" s="63"/>
      <c r="SQ85" s="63"/>
      <c r="SR85" s="63"/>
      <c r="SS85" s="63"/>
    </row>
    <row r="86" spans="1:513" s="25" customFormat="1" ht="15" customHeight="1">
      <c r="A86" s="879"/>
      <c r="B86" s="721"/>
      <c r="C86" s="722"/>
      <c r="D86" s="722"/>
      <c r="E86" s="722"/>
      <c r="F86" s="683"/>
      <c r="G86" s="683"/>
      <c r="H86" s="683"/>
      <c r="I86" s="683"/>
      <c r="J86" s="684"/>
      <c r="K86" s="685"/>
      <c r="L86" s="693"/>
      <c r="M86" s="694"/>
      <c r="N86" s="695"/>
      <c r="O86" s="63"/>
      <c r="P86" s="64"/>
      <c r="Q86" s="64"/>
      <c r="R86" s="250" t="str">
        <f>IF(B86="","",(YEAR(B87)-YEAR(B86))*12+MONTH(B87)-MONTH(B86)+1)</f>
        <v/>
      </c>
      <c r="S86" s="245" t="str">
        <f>IF(R86="","","（"&amp;R86&amp;"ヶ月）")</f>
        <v/>
      </c>
      <c r="T86" s="246" t="str">
        <f t="shared" si="0"/>
        <v/>
      </c>
      <c r="U86" s="64"/>
      <c r="V86" s="64"/>
      <c r="W86" s="64"/>
      <c r="X86" s="64"/>
      <c r="Y86" s="64"/>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ME86" s="63"/>
      <c r="MF86" s="63"/>
      <c r="MG86" s="63"/>
      <c r="MH86" s="63"/>
      <c r="MI86" s="63"/>
      <c r="MJ86" s="63"/>
      <c r="MK86" s="63"/>
      <c r="ML86" s="63"/>
      <c r="MM86" s="63"/>
      <c r="MN86" s="63"/>
      <c r="MO86" s="63"/>
      <c r="MP86" s="63"/>
      <c r="MQ86" s="63"/>
      <c r="MR86" s="63"/>
      <c r="MS86" s="63"/>
      <c r="MT86" s="63"/>
      <c r="MU86" s="63"/>
      <c r="MV86" s="63"/>
      <c r="MW86" s="63"/>
      <c r="MX86" s="63"/>
      <c r="MY86" s="63"/>
      <c r="MZ86" s="63"/>
      <c r="NA86" s="63"/>
      <c r="NB86" s="63"/>
      <c r="NC86" s="63"/>
      <c r="ND86" s="63"/>
      <c r="NE86" s="63"/>
      <c r="NF86" s="63"/>
      <c r="NG86" s="63"/>
      <c r="NH86" s="63"/>
      <c r="NI86" s="63"/>
      <c r="NJ86" s="63"/>
      <c r="NK86" s="63"/>
      <c r="NL86" s="63"/>
      <c r="NM86" s="63"/>
      <c r="NN86" s="63"/>
      <c r="NO86" s="63"/>
      <c r="NP86" s="63"/>
      <c r="NQ86" s="63"/>
      <c r="NR86" s="63"/>
      <c r="NS86" s="63"/>
      <c r="NT86" s="63"/>
      <c r="NU86" s="63"/>
      <c r="NV86" s="63"/>
      <c r="NW86" s="63"/>
      <c r="NX86" s="63"/>
      <c r="NY86" s="63"/>
      <c r="NZ86" s="63"/>
      <c r="OA86" s="63"/>
      <c r="OB86" s="63"/>
      <c r="OC86" s="63"/>
      <c r="OD86" s="63"/>
      <c r="OE86" s="63"/>
      <c r="OF86" s="63"/>
      <c r="OG86" s="63"/>
      <c r="OH86" s="63"/>
      <c r="OI86" s="63"/>
      <c r="OJ86" s="63"/>
      <c r="OK86" s="63"/>
      <c r="OL86" s="63"/>
      <c r="OM86" s="63"/>
      <c r="ON86" s="63"/>
      <c r="OO86" s="63"/>
      <c r="OP86" s="63"/>
      <c r="OQ86" s="63"/>
      <c r="OR86" s="63"/>
      <c r="OS86" s="63"/>
      <c r="OT86" s="63"/>
      <c r="OU86" s="63"/>
      <c r="OV86" s="63"/>
      <c r="OW86" s="63"/>
      <c r="OX86" s="63"/>
      <c r="OY86" s="63"/>
      <c r="OZ86" s="63"/>
      <c r="PA86" s="63"/>
      <c r="PB86" s="63"/>
      <c r="PC86" s="63"/>
      <c r="PD86" s="63"/>
      <c r="PE86" s="63"/>
      <c r="PF86" s="63"/>
      <c r="PG86" s="63"/>
      <c r="PH86" s="63"/>
      <c r="PI86" s="63"/>
      <c r="PJ86" s="63"/>
      <c r="PK86" s="63"/>
      <c r="PL86" s="63"/>
      <c r="PM86" s="63"/>
      <c r="PN86" s="63"/>
      <c r="PO86" s="63"/>
      <c r="PP86" s="63"/>
      <c r="PQ86" s="63"/>
      <c r="PR86" s="63"/>
      <c r="PS86" s="63"/>
      <c r="PT86" s="63"/>
      <c r="PU86" s="63"/>
      <c r="PV86" s="63"/>
      <c r="PW86" s="63"/>
      <c r="PX86" s="63"/>
      <c r="PY86" s="63"/>
      <c r="PZ86" s="63"/>
      <c r="QA86" s="63"/>
      <c r="QB86" s="63"/>
      <c r="QC86" s="63"/>
      <c r="QD86" s="63"/>
      <c r="QE86" s="63"/>
      <c r="QF86" s="63"/>
      <c r="QG86" s="63"/>
      <c r="QH86" s="63"/>
      <c r="QI86" s="63"/>
      <c r="QJ86" s="63"/>
      <c r="QK86" s="63"/>
      <c r="QL86" s="63"/>
      <c r="QM86" s="63"/>
      <c r="QN86" s="63"/>
      <c r="QO86" s="63"/>
      <c r="QP86" s="63"/>
      <c r="QQ86" s="63"/>
      <c r="QR86" s="63"/>
      <c r="QS86" s="63"/>
      <c r="QT86" s="63"/>
      <c r="QU86" s="63"/>
      <c r="QV86" s="63"/>
      <c r="QW86" s="63"/>
      <c r="QX86" s="63"/>
      <c r="QY86" s="63"/>
      <c r="QZ86" s="63"/>
      <c r="RA86" s="63"/>
      <c r="RB86" s="63"/>
      <c r="RC86" s="63"/>
      <c r="RD86" s="63"/>
      <c r="RE86" s="63"/>
      <c r="RF86" s="63"/>
      <c r="RG86" s="63"/>
      <c r="RH86" s="63"/>
      <c r="RI86" s="63"/>
      <c r="RJ86" s="63"/>
      <c r="RK86" s="63"/>
      <c r="RL86" s="63"/>
      <c r="RM86" s="63"/>
      <c r="RN86" s="63"/>
      <c r="RO86" s="63"/>
      <c r="RP86" s="63"/>
      <c r="RQ86" s="63"/>
      <c r="RR86" s="63"/>
      <c r="RS86" s="63"/>
      <c r="RT86" s="63"/>
      <c r="RU86" s="63"/>
      <c r="RV86" s="63"/>
      <c r="RW86" s="63"/>
      <c r="RX86" s="63"/>
      <c r="RY86" s="63"/>
      <c r="RZ86" s="63"/>
      <c r="SA86" s="63"/>
      <c r="SB86" s="63"/>
      <c r="SC86" s="63"/>
      <c r="SD86" s="63"/>
      <c r="SE86" s="63"/>
      <c r="SF86" s="63"/>
      <c r="SG86" s="63"/>
      <c r="SH86" s="63"/>
      <c r="SI86" s="63"/>
      <c r="SJ86" s="63"/>
      <c r="SK86" s="63"/>
      <c r="SL86" s="63"/>
      <c r="SM86" s="63"/>
      <c r="SN86" s="63"/>
      <c r="SO86" s="63"/>
      <c r="SP86" s="63"/>
      <c r="SQ86" s="63"/>
      <c r="SR86" s="63"/>
      <c r="SS86" s="63"/>
    </row>
    <row r="87" spans="1:513" s="25" customFormat="1" ht="15" customHeight="1" thickBot="1">
      <c r="A87" s="880"/>
      <c r="B87" s="707"/>
      <c r="C87" s="708"/>
      <c r="D87" s="708"/>
      <c r="E87" s="708"/>
      <c r="F87" s="720"/>
      <c r="G87" s="720"/>
      <c r="H87" s="720"/>
      <c r="I87" s="720"/>
      <c r="J87" s="705"/>
      <c r="K87" s="706"/>
      <c r="L87" s="696"/>
      <c r="M87" s="697"/>
      <c r="N87" s="698"/>
      <c r="O87" s="63"/>
      <c r="P87" s="64"/>
      <c r="Q87" s="64"/>
      <c r="R87" s="251"/>
      <c r="S87" s="252"/>
      <c r="T87" s="253" t="str">
        <f t="shared" si="0"/>
        <v/>
      </c>
      <c r="U87" s="64"/>
      <c r="V87" s="64"/>
      <c r="W87" s="64"/>
      <c r="X87" s="64"/>
      <c r="Y87" s="64"/>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ME87" s="63"/>
      <c r="MF87" s="63"/>
      <c r="MG87" s="63"/>
      <c r="MH87" s="63"/>
      <c r="MI87" s="63"/>
      <c r="MJ87" s="63"/>
      <c r="MK87" s="63"/>
      <c r="ML87" s="63"/>
      <c r="MM87" s="63"/>
      <c r="MN87" s="63"/>
      <c r="MO87" s="63"/>
      <c r="MP87" s="63"/>
      <c r="MQ87" s="63"/>
      <c r="MR87" s="63"/>
      <c r="MS87" s="63"/>
      <c r="MT87" s="63"/>
      <c r="MU87" s="63"/>
      <c r="MV87" s="63"/>
      <c r="MW87" s="63"/>
      <c r="MX87" s="63"/>
      <c r="MY87" s="63"/>
      <c r="MZ87" s="63"/>
      <c r="NA87" s="63"/>
      <c r="NB87" s="63"/>
      <c r="NC87" s="63"/>
      <c r="ND87" s="63"/>
      <c r="NE87" s="63"/>
      <c r="NF87" s="63"/>
      <c r="NG87" s="63"/>
      <c r="NH87" s="63"/>
      <c r="NI87" s="63"/>
      <c r="NJ87" s="63"/>
      <c r="NK87" s="63"/>
      <c r="NL87" s="63"/>
      <c r="NM87" s="63"/>
      <c r="NN87" s="63"/>
      <c r="NO87" s="63"/>
      <c r="NP87" s="63"/>
      <c r="NQ87" s="63"/>
      <c r="NR87" s="63"/>
      <c r="NS87" s="63"/>
      <c r="NT87" s="63"/>
      <c r="NU87" s="63"/>
      <c r="NV87" s="63"/>
      <c r="NW87" s="63"/>
      <c r="NX87" s="63"/>
      <c r="NY87" s="63"/>
      <c r="NZ87" s="63"/>
      <c r="OA87" s="63"/>
      <c r="OB87" s="63"/>
      <c r="OC87" s="63"/>
      <c r="OD87" s="63"/>
      <c r="OE87" s="63"/>
      <c r="OF87" s="63"/>
      <c r="OG87" s="63"/>
      <c r="OH87" s="63"/>
      <c r="OI87" s="63"/>
      <c r="OJ87" s="63"/>
      <c r="OK87" s="63"/>
      <c r="OL87" s="63"/>
      <c r="OM87" s="63"/>
      <c r="ON87" s="63"/>
      <c r="OO87" s="63"/>
      <c r="OP87" s="63"/>
      <c r="OQ87" s="63"/>
      <c r="OR87" s="63"/>
      <c r="OS87" s="63"/>
      <c r="OT87" s="63"/>
      <c r="OU87" s="63"/>
      <c r="OV87" s="63"/>
      <c r="OW87" s="63"/>
      <c r="OX87" s="63"/>
      <c r="OY87" s="63"/>
      <c r="OZ87" s="63"/>
      <c r="PA87" s="63"/>
      <c r="PB87" s="63"/>
      <c r="PC87" s="63"/>
      <c r="PD87" s="63"/>
      <c r="PE87" s="63"/>
      <c r="PF87" s="63"/>
      <c r="PG87" s="63"/>
      <c r="PH87" s="63"/>
      <c r="PI87" s="63"/>
      <c r="PJ87" s="63"/>
      <c r="PK87" s="63"/>
      <c r="PL87" s="63"/>
      <c r="PM87" s="63"/>
      <c r="PN87" s="63"/>
      <c r="PO87" s="63"/>
      <c r="PP87" s="63"/>
      <c r="PQ87" s="63"/>
      <c r="PR87" s="63"/>
      <c r="PS87" s="63"/>
      <c r="PT87" s="63"/>
      <c r="PU87" s="63"/>
      <c r="PV87" s="63"/>
      <c r="PW87" s="63"/>
      <c r="PX87" s="63"/>
      <c r="PY87" s="63"/>
      <c r="PZ87" s="63"/>
      <c r="QA87" s="63"/>
      <c r="QB87" s="63"/>
      <c r="QC87" s="63"/>
      <c r="QD87" s="63"/>
      <c r="QE87" s="63"/>
      <c r="QF87" s="63"/>
      <c r="QG87" s="63"/>
      <c r="QH87" s="63"/>
      <c r="QI87" s="63"/>
      <c r="QJ87" s="63"/>
      <c r="QK87" s="63"/>
      <c r="QL87" s="63"/>
      <c r="QM87" s="63"/>
      <c r="QN87" s="63"/>
      <c r="QO87" s="63"/>
      <c r="QP87" s="63"/>
      <c r="QQ87" s="63"/>
      <c r="QR87" s="63"/>
      <c r="QS87" s="63"/>
      <c r="QT87" s="63"/>
      <c r="QU87" s="63"/>
      <c r="QV87" s="63"/>
      <c r="QW87" s="63"/>
      <c r="QX87" s="63"/>
      <c r="QY87" s="63"/>
      <c r="QZ87" s="63"/>
      <c r="RA87" s="63"/>
      <c r="RB87" s="63"/>
      <c r="RC87" s="63"/>
      <c r="RD87" s="63"/>
      <c r="RE87" s="63"/>
      <c r="RF87" s="63"/>
      <c r="RG87" s="63"/>
      <c r="RH87" s="63"/>
      <c r="RI87" s="63"/>
      <c r="RJ87" s="63"/>
      <c r="RK87" s="63"/>
      <c r="RL87" s="63"/>
      <c r="RM87" s="63"/>
      <c r="RN87" s="63"/>
      <c r="RO87" s="63"/>
      <c r="RP87" s="63"/>
      <c r="RQ87" s="63"/>
      <c r="RR87" s="63"/>
      <c r="RS87" s="63"/>
      <c r="RT87" s="63"/>
      <c r="RU87" s="63"/>
      <c r="RV87" s="63"/>
      <c r="RW87" s="63"/>
      <c r="RX87" s="63"/>
      <c r="RY87" s="63"/>
      <c r="RZ87" s="63"/>
      <c r="SA87" s="63"/>
      <c r="SB87" s="63"/>
      <c r="SC87" s="63"/>
      <c r="SD87" s="63"/>
      <c r="SE87" s="63"/>
      <c r="SF87" s="63"/>
      <c r="SG87" s="63"/>
      <c r="SH87" s="63"/>
      <c r="SI87" s="63"/>
      <c r="SJ87" s="63"/>
      <c r="SK87" s="63"/>
      <c r="SL87" s="63"/>
      <c r="SM87" s="63"/>
      <c r="SN87" s="63"/>
      <c r="SO87" s="63"/>
      <c r="SP87" s="63"/>
      <c r="SQ87" s="63"/>
      <c r="SR87" s="63"/>
      <c r="SS87" s="63"/>
    </row>
    <row r="88" spans="1:513" s="25" customFormat="1" ht="29.25" customHeight="1" thickBot="1">
      <c r="A88" s="875" t="s">
        <v>122</v>
      </c>
      <c r="B88" s="876"/>
      <c r="C88" s="876"/>
      <c r="D88" s="876"/>
      <c r="E88" s="876"/>
      <c r="F88" s="876"/>
      <c r="G88" s="876"/>
      <c r="H88" s="876"/>
      <c r="I88" s="876"/>
      <c r="J88" s="876"/>
      <c r="K88" s="877"/>
      <c r="L88" s="813"/>
      <c r="M88" s="814"/>
      <c r="N88" s="815"/>
      <c r="O88" s="63"/>
      <c r="P88" s="64"/>
      <c r="Q88" s="370" t="s">
        <v>125</v>
      </c>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ME88" s="63"/>
      <c r="MF88" s="63"/>
      <c r="MG88" s="63"/>
      <c r="MH88" s="63"/>
      <c r="MI88" s="63"/>
      <c r="MJ88" s="63"/>
      <c r="MK88" s="63"/>
      <c r="ML88" s="63"/>
      <c r="MM88" s="63"/>
      <c r="MN88" s="63"/>
      <c r="MO88" s="63"/>
      <c r="MP88" s="63"/>
      <c r="MQ88" s="63"/>
      <c r="MR88" s="63"/>
      <c r="MS88" s="63"/>
      <c r="MT88" s="63"/>
      <c r="MU88" s="63"/>
      <c r="MV88" s="63"/>
      <c r="MW88" s="63"/>
      <c r="MX88" s="63"/>
      <c r="MY88" s="63"/>
      <c r="MZ88" s="63"/>
      <c r="NA88" s="63"/>
      <c r="NB88" s="63"/>
      <c r="NC88" s="63"/>
      <c r="ND88" s="63"/>
      <c r="NE88" s="63"/>
      <c r="NF88" s="63"/>
      <c r="NG88" s="63"/>
      <c r="NH88" s="63"/>
      <c r="NI88" s="63"/>
      <c r="NJ88" s="63"/>
      <c r="NK88" s="63"/>
      <c r="NL88" s="63"/>
      <c r="NM88" s="63"/>
      <c r="NN88" s="63"/>
      <c r="NO88" s="63"/>
      <c r="NP88" s="63"/>
      <c r="NQ88" s="63"/>
      <c r="NR88" s="63"/>
      <c r="NS88" s="63"/>
      <c r="NT88" s="63"/>
      <c r="NU88" s="63"/>
      <c r="NV88" s="63"/>
      <c r="NW88" s="63"/>
      <c r="NX88" s="63"/>
      <c r="NY88" s="63"/>
      <c r="NZ88" s="63"/>
      <c r="OA88" s="63"/>
      <c r="OB88" s="63"/>
      <c r="OC88" s="63"/>
      <c r="OD88" s="63"/>
      <c r="OE88" s="63"/>
      <c r="OF88" s="63"/>
      <c r="OG88" s="63"/>
      <c r="OH88" s="63"/>
      <c r="OI88" s="63"/>
      <c r="OJ88" s="63"/>
      <c r="OK88" s="63"/>
      <c r="OL88" s="63"/>
      <c r="OM88" s="63"/>
      <c r="ON88" s="63"/>
      <c r="OO88" s="63"/>
      <c r="OP88" s="63"/>
      <c r="OQ88" s="63"/>
      <c r="OR88" s="63"/>
      <c r="OS88" s="63"/>
      <c r="OT88" s="63"/>
      <c r="OU88" s="63"/>
      <c r="OV88" s="63"/>
      <c r="OW88" s="63"/>
      <c r="OX88" s="63"/>
      <c r="OY88" s="63"/>
      <c r="OZ88" s="63"/>
      <c r="PA88" s="63"/>
      <c r="PB88" s="63"/>
      <c r="PC88" s="63"/>
      <c r="PD88" s="63"/>
      <c r="PE88" s="63"/>
      <c r="PF88" s="63"/>
      <c r="PG88" s="63"/>
      <c r="PH88" s="63"/>
      <c r="PI88" s="63"/>
      <c r="PJ88" s="63"/>
      <c r="PK88" s="63"/>
      <c r="PL88" s="63"/>
      <c r="PM88" s="63"/>
      <c r="PN88" s="63"/>
      <c r="PO88" s="63"/>
      <c r="PP88" s="63"/>
      <c r="PQ88" s="63"/>
      <c r="PR88" s="63"/>
      <c r="PS88" s="63"/>
      <c r="PT88" s="63"/>
      <c r="PU88" s="63"/>
      <c r="PV88" s="63"/>
      <c r="PW88" s="63"/>
      <c r="PX88" s="63"/>
      <c r="PY88" s="63"/>
      <c r="PZ88" s="63"/>
      <c r="QA88" s="63"/>
      <c r="QB88" s="63"/>
      <c r="QC88" s="63"/>
      <c r="QD88" s="63"/>
      <c r="QE88" s="63"/>
      <c r="QF88" s="63"/>
      <c r="QG88" s="63"/>
      <c r="QH88" s="63"/>
      <c r="QI88" s="63"/>
      <c r="QJ88" s="63"/>
      <c r="QK88" s="63"/>
      <c r="QL88" s="63"/>
      <c r="QM88" s="63"/>
      <c r="QN88" s="63"/>
      <c r="QO88" s="63"/>
      <c r="QP88" s="63"/>
      <c r="QQ88" s="63"/>
      <c r="QR88" s="63"/>
      <c r="QS88" s="63"/>
      <c r="QT88" s="63"/>
      <c r="QU88" s="63"/>
      <c r="QV88" s="63"/>
      <c r="QW88" s="63"/>
      <c r="QX88" s="63"/>
      <c r="QY88" s="63"/>
      <c r="QZ88" s="63"/>
      <c r="RA88" s="63"/>
      <c r="RB88" s="63"/>
      <c r="RC88" s="63"/>
      <c r="RD88" s="63"/>
      <c r="RE88" s="63"/>
      <c r="RF88" s="63"/>
      <c r="RG88" s="63"/>
      <c r="RH88" s="63"/>
      <c r="RI88" s="63"/>
      <c r="RJ88" s="63"/>
      <c r="RK88" s="63"/>
      <c r="RL88" s="63"/>
      <c r="RM88" s="63"/>
      <c r="RN88" s="63"/>
      <c r="RO88" s="63"/>
      <c r="RP88" s="63"/>
      <c r="RQ88" s="63"/>
      <c r="RR88" s="63"/>
      <c r="RS88" s="63"/>
      <c r="RT88" s="63"/>
      <c r="RU88" s="63"/>
      <c r="RV88" s="63"/>
      <c r="RW88" s="63"/>
      <c r="RX88" s="63"/>
      <c r="RY88" s="63"/>
      <c r="RZ88" s="63"/>
      <c r="SA88" s="63"/>
      <c r="SB88" s="63"/>
      <c r="SC88" s="63"/>
      <c r="SD88" s="63"/>
      <c r="SE88" s="63"/>
      <c r="SF88" s="63"/>
      <c r="SG88" s="63"/>
      <c r="SH88" s="63"/>
      <c r="SI88" s="63"/>
      <c r="SJ88" s="63"/>
      <c r="SK88" s="63"/>
      <c r="SL88" s="63"/>
      <c r="SM88" s="63"/>
      <c r="SN88" s="63"/>
      <c r="SO88" s="63"/>
      <c r="SP88" s="63"/>
      <c r="SQ88" s="63"/>
      <c r="SR88" s="63"/>
      <c r="SS88" s="63"/>
    </row>
    <row r="89" spans="1:513" s="25" customFormat="1" ht="19.5" customHeight="1" thickBot="1">
      <c r="A89" s="883" t="s">
        <v>121</v>
      </c>
      <c r="B89" s="886" t="s">
        <v>120</v>
      </c>
      <c r="C89" s="887"/>
      <c r="D89" s="881" t="s">
        <v>7</v>
      </c>
      <c r="E89" s="882"/>
      <c r="F89" s="870" t="s">
        <v>8</v>
      </c>
      <c r="G89" s="870"/>
      <c r="H89" s="870"/>
      <c r="I89" s="870"/>
      <c r="J89" s="870" t="s">
        <v>137</v>
      </c>
      <c r="K89" s="871"/>
      <c r="L89" s="816"/>
      <c r="M89" s="817"/>
      <c r="N89" s="818"/>
      <c r="O89" s="63"/>
      <c r="P89" s="64"/>
      <c r="Q89" s="371" t="str">
        <f>IF(G12=基礎DATA!C16,"","希望の有無")</f>
        <v>希望の有無</v>
      </c>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ME89" s="63"/>
      <c r="MF89" s="63"/>
      <c r="MG89" s="63"/>
      <c r="MH89" s="63"/>
      <c r="MI89" s="63"/>
      <c r="MJ89" s="63"/>
      <c r="MK89" s="63"/>
      <c r="ML89" s="63"/>
      <c r="MM89" s="63"/>
      <c r="MN89" s="63"/>
      <c r="MO89" s="63"/>
      <c r="MP89" s="63"/>
      <c r="MQ89" s="63"/>
      <c r="MR89" s="63"/>
      <c r="MS89" s="63"/>
      <c r="MT89" s="63"/>
      <c r="MU89" s="63"/>
      <c r="MV89" s="63"/>
      <c r="MW89" s="63"/>
      <c r="MX89" s="63"/>
      <c r="MY89" s="63"/>
      <c r="MZ89" s="63"/>
      <c r="NA89" s="63"/>
      <c r="NB89" s="63"/>
      <c r="NC89" s="63"/>
      <c r="ND89" s="63"/>
      <c r="NE89" s="63"/>
      <c r="NF89" s="63"/>
      <c r="NG89" s="63"/>
      <c r="NH89" s="63"/>
      <c r="NI89" s="63"/>
      <c r="NJ89" s="63"/>
      <c r="NK89" s="63"/>
      <c r="NL89" s="63"/>
      <c r="NM89" s="63"/>
      <c r="NN89" s="63"/>
      <c r="NO89" s="63"/>
      <c r="NP89" s="63"/>
      <c r="NQ89" s="63"/>
      <c r="NR89" s="63"/>
      <c r="NS89" s="63"/>
      <c r="NT89" s="63"/>
      <c r="NU89" s="63"/>
      <c r="NV89" s="63"/>
      <c r="NW89" s="63"/>
      <c r="NX89" s="63"/>
      <c r="NY89" s="63"/>
      <c r="NZ89" s="63"/>
      <c r="OA89" s="63"/>
      <c r="OB89" s="63"/>
      <c r="OC89" s="63"/>
      <c r="OD89" s="63"/>
      <c r="OE89" s="63"/>
      <c r="OF89" s="63"/>
      <c r="OG89" s="63"/>
      <c r="OH89" s="63"/>
      <c r="OI89" s="63"/>
      <c r="OJ89" s="63"/>
      <c r="OK89" s="63"/>
      <c r="OL89" s="63"/>
      <c r="OM89" s="63"/>
      <c r="ON89" s="63"/>
      <c r="OO89" s="63"/>
      <c r="OP89" s="63"/>
      <c r="OQ89" s="63"/>
      <c r="OR89" s="63"/>
      <c r="OS89" s="63"/>
      <c r="OT89" s="63"/>
      <c r="OU89" s="63"/>
      <c r="OV89" s="63"/>
      <c r="OW89" s="63"/>
      <c r="OX89" s="63"/>
      <c r="OY89" s="63"/>
      <c r="OZ89" s="63"/>
      <c r="PA89" s="63"/>
      <c r="PB89" s="63"/>
      <c r="PC89" s="63"/>
      <c r="PD89" s="63"/>
      <c r="PE89" s="63"/>
      <c r="PF89" s="63"/>
      <c r="PG89" s="63"/>
      <c r="PH89" s="63"/>
      <c r="PI89" s="63"/>
      <c r="PJ89" s="63"/>
      <c r="PK89" s="63"/>
      <c r="PL89" s="63"/>
      <c r="PM89" s="63"/>
      <c r="PN89" s="63"/>
      <c r="PO89" s="63"/>
      <c r="PP89" s="63"/>
      <c r="PQ89" s="63"/>
      <c r="PR89" s="63"/>
      <c r="PS89" s="63"/>
      <c r="PT89" s="63"/>
      <c r="PU89" s="63"/>
      <c r="PV89" s="63"/>
      <c r="PW89" s="63"/>
      <c r="PX89" s="63"/>
      <c r="PY89" s="63"/>
      <c r="PZ89" s="63"/>
      <c r="QA89" s="63"/>
      <c r="QB89" s="63"/>
      <c r="QC89" s="63"/>
      <c r="QD89" s="63"/>
      <c r="QE89" s="63"/>
      <c r="QF89" s="63"/>
      <c r="QG89" s="63"/>
      <c r="QH89" s="63"/>
      <c r="QI89" s="63"/>
      <c r="QJ89" s="63"/>
      <c r="QK89" s="63"/>
      <c r="QL89" s="63"/>
      <c r="QM89" s="63"/>
      <c r="QN89" s="63"/>
      <c r="QO89" s="63"/>
      <c r="QP89" s="63"/>
      <c r="QQ89" s="63"/>
      <c r="QR89" s="63"/>
      <c r="QS89" s="63"/>
      <c r="QT89" s="63"/>
      <c r="QU89" s="63"/>
      <c r="QV89" s="63"/>
      <c r="QW89" s="63"/>
      <c r="QX89" s="63"/>
      <c r="QY89" s="63"/>
      <c r="QZ89" s="63"/>
      <c r="RA89" s="63"/>
      <c r="RB89" s="63"/>
      <c r="RC89" s="63"/>
      <c r="RD89" s="63"/>
      <c r="RE89" s="63"/>
      <c r="RF89" s="63"/>
      <c r="RG89" s="63"/>
      <c r="RH89" s="63"/>
      <c r="RI89" s="63"/>
      <c r="RJ89" s="63"/>
      <c r="RK89" s="63"/>
      <c r="RL89" s="63"/>
      <c r="RM89" s="63"/>
      <c r="RN89" s="63"/>
      <c r="RO89" s="63"/>
      <c r="RP89" s="63"/>
      <c r="RQ89" s="63"/>
      <c r="RR89" s="63"/>
      <c r="RS89" s="63"/>
      <c r="RT89" s="63"/>
      <c r="RU89" s="63"/>
      <c r="RV89" s="63"/>
      <c r="RW89" s="63"/>
      <c r="RX89" s="63"/>
      <c r="RY89" s="63"/>
      <c r="RZ89" s="63"/>
      <c r="SA89" s="63"/>
      <c r="SB89" s="63"/>
      <c r="SC89" s="63"/>
      <c r="SD89" s="63"/>
      <c r="SE89" s="63"/>
      <c r="SF89" s="63"/>
      <c r="SG89" s="63"/>
      <c r="SH89" s="63"/>
      <c r="SI89" s="63"/>
      <c r="SJ89" s="63"/>
      <c r="SK89" s="63"/>
      <c r="SL89" s="63"/>
      <c r="SM89" s="63"/>
      <c r="SN89" s="63"/>
      <c r="SO89" s="63"/>
      <c r="SP89" s="63"/>
      <c r="SQ89" s="63"/>
      <c r="SR89" s="63"/>
      <c r="SS89" s="63"/>
    </row>
    <row r="90" spans="1:513" s="25" customFormat="1" ht="27.75" customHeight="1" thickBot="1">
      <c r="A90" s="884"/>
      <c r="B90" s="839" t="s">
        <v>9</v>
      </c>
      <c r="C90" s="840"/>
      <c r="D90" s="137">
        <v>3</v>
      </c>
      <c r="E90" s="61" t="s">
        <v>12</v>
      </c>
      <c r="F90" s="841" t="s">
        <v>614</v>
      </c>
      <c r="G90" s="841"/>
      <c r="H90" s="841"/>
      <c r="I90" s="841"/>
      <c r="J90" s="842" t="s">
        <v>618</v>
      </c>
      <c r="K90" s="843"/>
      <c r="L90" s="836"/>
      <c r="M90" s="837"/>
      <c r="N90" s="838"/>
      <c r="O90" s="63"/>
      <c r="P90" s="64"/>
      <c r="Q90" s="370" t="s">
        <v>531</v>
      </c>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ME90" s="63"/>
      <c r="MF90" s="63"/>
      <c r="MG90" s="63"/>
      <c r="MH90" s="63"/>
      <c r="MI90" s="63"/>
      <c r="MJ90" s="63"/>
      <c r="MK90" s="63"/>
      <c r="ML90" s="63"/>
      <c r="MM90" s="63"/>
      <c r="MN90" s="63"/>
      <c r="MO90" s="63"/>
      <c r="MP90" s="63"/>
      <c r="MQ90" s="63"/>
      <c r="MR90" s="63"/>
      <c r="MS90" s="63"/>
      <c r="MT90" s="63"/>
      <c r="MU90" s="63"/>
      <c r="MV90" s="63"/>
      <c r="MW90" s="63"/>
      <c r="MX90" s="63"/>
      <c r="MY90" s="63"/>
      <c r="MZ90" s="63"/>
      <c r="NA90" s="63"/>
      <c r="NB90" s="63"/>
      <c r="NC90" s="63"/>
      <c r="ND90" s="63"/>
      <c r="NE90" s="63"/>
      <c r="NF90" s="63"/>
      <c r="NG90" s="63"/>
      <c r="NH90" s="63"/>
      <c r="NI90" s="63"/>
      <c r="NJ90" s="63"/>
      <c r="NK90" s="63"/>
      <c r="NL90" s="63"/>
      <c r="NM90" s="63"/>
      <c r="NN90" s="63"/>
      <c r="NO90" s="63"/>
      <c r="NP90" s="63"/>
      <c r="NQ90" s="63"/>
      <c r="NR90" s="63"/>
      <c r="NS90" s="63"/>
      <c r="NT90" s="63"/>
      <c r="NU90" s="63"/>
      <c r="NV90" s="63"/>
      <c r="NW90" s="63"/>
      <c r="NX90" s="63"/>
      <c r="NY90" s="63"/>
      <c r="NZ90" s="63"/>
      <c r="OA90" s="63"/>
      <c r="OB90" s="63"/>
      <c r="OC90" s="63"/>
      <c r="OD90" s="63"/>
      <c r="OE90" s="63"/>
      <c r="OF90" s="63"/>
      <c r="OG90" s="63"/>
      <c r="OH90" s="63"/>
      <c r="OI90" s="63"/>
      <c r="OJ90" s="63"/>
      <c r="OK90" s="63"/>
      <c r="OL90" s="63"/>
      <c r="OM90" s="63"/>
      <c r="ON90" s="63"/>
      <c r="OO90" s="63"/>
      <c r="OP90" s="63"/>
      <c r="OQ90" s="63"/>
      <c r="OR90" s="63"/>
      <c r="OS90" s="63"/>
      <c r="OT90" s="63"/>
      <c r="OU90" s="63"/>
      <c r="OV90" s="63"/>
      <c r="OW90" s="63"/>
      <c r="OX90" s="63"/>
      <c r="OY90" s="63"/>
      <c r="OZ90" s="63"/>
      <c r="PA90" s="63"/>
      <c r="PB90" s="63"/>
      <c r="PC90" s="63"/>
      <c r="PD90" s="63"/>
      <c r="PE90" s="63"/>
      <c r="PF90" s="63"/>
      <c r="PG90" s="63"/>
      <c r="PH90" s="63"/>
      <c r="PI90" s="63"/>
      <c r="PJ90" s="63"/>
      <c r="PK90" s="63"/>
      <c r="PL90" s="63"/>
      <c r="PM90" s="63"/>
      <c r="PN90" s="63"/>
      <c r="PO90" s="63"/>
      <c r="PP90" s="63"/>
      <c r="PQ90" s="63"/>
      <c r="PR90" s="63"/>
      <c r="PS90" s="63"/>
      <c r="PT90" s="63"/>
      <c r="PU90" s="63"/>
      <c r="PV90" s="63"/>
      <c r="PW90" s="63"/>
      <c r="PX90" s="63"/>
      <c r="PY90" s="63"/>
      <c r="PZ90" s="63"/>
      <c r="QA90" s="63"/>
      <c r="QB90" s="63"/>
      <c r="QC90" s="63"/>
      <c r="QD90" s="63"/>
      <c r="QE90" s="63"/>
      <c r="QF90" s="63"/>
      <c r="QG90" s="63"/>
      <c r="QH90" s="63"/>
      <c r="QI90" s="63"/>
      <c r="QJ90" s="63"/>
      <c r="QK90" s="63"/>
      <c r="QL90" s="63"/>
      <c r="QM90" s="63"/>
      <c r="QN90" s="63"/>
      <c r="QO90" s="63"/>
      <c r="QP90" s="63"/>
      <c r="QQ90" s="63"/>
      <c r="QR90" s="63"/>
      <c r="QS90" s="63"/>
      <c r="QT90" s="63"/>
      <c r="QU90" s="63"/>
      <c r="QV90" s="63"/>
      <c r="QW90" s="63"/>
      <c r="QX90" s="63"/>
      <c r="QY90" s="63"/>
      <c r="QZ90" s="63"/>
      <c r="RA90" s="63"/>
      <c r="RB90" s="63"/>
      <c r="RC90" s="63"/>
      <c r="RD90" s="63"/>
      <c r="RE90" s="63"/>
      <c r="RF90" s="63"/>
      <c r="RG90" s="63"/>
      <c r="RH90" s="63"/>
      <c r="RI90" s="63"/>
      <c r="RJ90" s="63"/>
      <c r="RK90" s="63"/>
      <c r="RL90" s="63"/>
      <c r="RM90" s="63"/>
      <c r="RN90" s="63"/>
      <c r="RO90" s="63"/>
      <c r="RP90" s="63"/>
      <c r="RQ90" s="63"/>
      <c r="RR90" s="63"/>
      <c r="RS90" s="63"/>
      <c r="RT90" s="63"/>
      <c r="RU90" s="63"/>
      <c r="RV90" s="63"/>
      <c r="RW90" s="63"/>
      <c r="RX90" s="63"/>
      <c r="RY90" s="63"/>
      <c r="RZ90" s="63"/>
      <c r="SA90" s="63"/>
      <c r="SB90" s="63"/>
      <c r="SC90" s="63"/>
      <c r="SD90" s="63"/>
      <c r="SE90" s="63"/>
      <c r="SF90" s="63"/>
      <c r="SG90" s="63"/>
      <c r="SH90" s="63"/>
      <c r="SI90" s="63"/>
      <c r="SJ90" s="63"/>
      <c r="SK90" s="63"/>
      <c r="SL90" s="63"/>
      <c r="SM90" s="63"/>
      <c r="SN90" s="63"/>
      <c r="SO90" s="63"/>
      <c r="SP90" s="63"/>
      <c r="SQ90" s="63"/>
      <c r="SR90" s="63"/>
      <c r="SS90" s="63"/>
    </row>
    <row r="91" spans="1:513" s="25" customFormat="1" ht="27.75" customHeight="1" thickBot="1">
      <c r="A91" s="884"/>
      <c r="B91" s="844" t="s">
        <v>10</v>
      </c>
      <c r="C91" s="845"/>
      <c r="D91" s="138">
        <v>3</v>
      </c>
      <c r="E91" s="62" t="s">
        <v>12</v>
      </c>
      <c r="F91" s="859" t="s">
        <v>615</v>
      </c>
      <c r="G91" s="859"/>
      <c r="H91" s="859"/>
      <c r="I91" s="859"/>
      <c r="J91" s="860" t="s">
        <v>619</v>
      </c>
      <c r="K91" s="861"/>
      <c r="L91" s="816"/>
      <c r="M91" s="817"/>
      <c r="N91" s="818"/>
      <c r="O91" s="63"/>
      <c r="P91" s="64"/>
      <c r="Q91" s="371" t="str">
        <f>IF(G12=基礎DATA!C16,"","同意")</f>
        <v>同意</v>
      </c>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ME91" s="63"/>
      <c r="MF91" s="63"/>
      <c r="MG91" s="63"/>
      <c r="MH91" s="63"/>
      <c r="MI91" s="63"/>
      <c r="MJ91" s="63"/>
      <c r="MK91" s="63"/>
      <c r="ML91" s="63"/>
      <c r="MM91" s="63"/>
      <c r="MN91" s="63"/>
      <c r="MO91" s="63"/>
      <c r="MP91" s="63"/>
      <c r="MQ91" s="63"/>
      <c r="MR91" s="63"/>
      <c r="MS91" s="63"/>
      <c r="MT91" s="63"/>
      <c r="MU91" s="63"/>
      <c r="MV91" s="63"/>
      <c r="MW91" s="63"/>
      <c r="MX91" s="63"/>
      <c r="MY91" s="63"/>
      <c r="MZ91" s="63"/>
      <c r="NA91" s="63"/>
      <c r="NB91" s="63"/>
      <c r="NC91" s="63"/>
      <c r="ND91" s="63"/>
      <c r="NE91" s="63"/>
      <c r="NF91" s="63"/>
      <c r="NG91" s="63"/>
      <c r="NH91" s="63"/>
      <c r="NI91" s="63"/>
      <c r="NJ91" s="63"/>
      <c r="NK91" s="63"/>
      <c r="NL91" s="63"/>
      <c r="NM91" s="63"/>
      <c r="NN91" s="63"/>
      <c r="NO91" s="63"/>
      <c r="NP91" s="63"/>
      <c r="NQ91" s="63"/>
      <c r="NR91" s="63"/>
      <c r="NS91" s="63"/>
      <c r="NT91" s="63"/>
      <c r="NU91" s="63"/>
      <c r="NV91" s="63"/>
      <c r="NW91" s="63"/>
      <c r="NX91" s="63"/>
      <c r="NY91" s="63"/>
      <c r="NZ91" s="63"/>
      <c r="OA91" s="63"/>
      <c r="OB91" s="63"/>
      <c r="OC91" s="63"/>
      <c r="OD91" s="63"/>
      <c r="OE91" s="63"/>
      <c r="OF91" s="63"/>
      <c r="OG91" s="63"/>
      <c r="OH91" s="63"/>
      <c r="OI91" s="63"/>
      <c r="OJ91" s="63"/>
      <c r="OK91" s="63"/>
      <c r="OL91" s="63"/>
      <c r="OM91" s="63"/>
      <c r="ON91" s="63"/>
      <c r="OO91" s="63"/>
      <c r="OP91" s="63"/>
      <c r="OQ91" s="63"/>
      <c r="OR91" s="63"/>
      <c r="OS91" s="63"/>
      <c r="OT91" s="63"/>
      <c r="OU91" s="63"/>
      <c r="OV91" s="63"/>
      <c r="OW91" s="63"/>
      <c r="OX91" s="63"/>
      <c r="OY91" s="63"/>
      <c r="OZ91" s="63"/>
      <c r="PA91" s="63"/>
      <c r="PB91" s="63"/>
      <c r="PC91" s="63"/>
      <c r="PD91" s="63"/>
      <c r="PE91" s="63"/>
      <c r="PF91" s="63"/>
      <c r="PG91" s="63"/>
      <c r="PH91" s="63"/>
      <c r="PI91" s="63"/>
      <c r="PJ91" s="63"/>
      <c r="PK91" s="63"/>
      <c r="PL91" s="63"/>
      <c r="PM91" s="63"/>
      <c r="PN91" s="63"/>
      <c r="PO91" s="63"/>
      <c r="PP91" s="63"/>
      <c r="PQ91" s="63"/>
      <c r="PR91" s="63"/>
      <c r="PS91" s="63"/>
      <c r="PT91" s="63"/>
      <c r="PU91" s="63"/>
      <c r="PV91" s="63"/>
      <c r="PW91" s="63"/>
      <c r="PX91" s="63"/>
      <c r="PY91" s="63"/>
      <c r="PZ91" s="63"/>
      <c r="QA91" s="63"/>
      <c r="QB91" s="63"/>
      <c r="QC91" s="63"/>
      <c r="QD91" s="63"/>
      <c r="QE91" s="63"/>
      <c r="QF91" s="63"/>
      <c r="QG91" s="63"/>
      <c r="QH91" s="63"/>
      <c r="QI91" s="63"/>
      <c r="QJ91" s="63"/>
      <c r="QK91" s="63"/>
      <c r="QL91" s="63"/>
      <c r="QM91" s="63"/>
      <c r="QN91" s="63"/>
      <c r="QO91" s="63"/>
      <c r="QP91" s="63"/>
      <c r="QQ91" s="63"/>
      <c r="QR91" s="63"/>
      <c r="QS91" s="63"/>
      <c r="QT91" s="63"/>
      <c r="QU91" s="63"/>
      <c r="QV91" s="63"/>
      <c r="QW91" s="63"/>
      <c r="QX91" s="63"/>
      <c r="QY91" s="63"/>
      <c r="QZ91" s="63"/>
      <c r="RA91" s="63"/>
      <c r="RB91" s="63"/>
      <c r="RC91" s="63"/>
      <c r="RD91" s="63"/>
      <c r="RE91" s="63"/>
      <c r="RF91" s="63"/>
      <c r="RG91" s="63"/>
      <c r="RH91" s="63"/>
      <c r="RI91" s="63"/>
      <c r="RJ91" s="63"/>
      <c r="RK91" s="63"/>
      <c r="RL91" s="63"/>
      <c r="RM91" s="63"/>
      <c r="RN91" s="63"/>
      <c r="RO91" s="63"/>
      <c r="RP91" s="63"/>
      <c r="RQ91" s="63"/>
      <c r="RR91" s="63"/>
      <c r="RS91" s="63"/>
      <c r="RT91" s="63"/>
      <c r="RU91" s="63"/>
      <c r="RV91" s="63"/>
      <c r="RW91" s="63"/>
      <c r="RX91" s="63"/>
      <c r="RY91" s="63"/>
      <c r="RZ91" s="63"/>
      <c r="SA91" s="63"/>
      <c r="SB91" s="63"/>
      <c r="SC91" s="63"/>
      <c r="SD91" s="63"/>
      <c r="SE91" s="63"/>
      <c r="SF91" s="63"/>
      <c r="SG91" s="63"/>
      <c r="SH91" s="63"/>
      <c r="SI91" s="63"/>
      <c r="SJ91" s="63"/>
      <c r="SK91" s="63"/>
      <c r="SL91" s="63"/>
      <c r="SM91" s="63"/>
      <c r="SN91" s="63"/>
      <c r="SO91" s="63"/>
      <c r="SP91" s="63"/>
      <c r="SQ91" s="63"/>
      <c r="SR91" s="63"/>
      <c r="SS91" s="63"/>
    </row>
    <row r="92" spans="1:513" s="25" customFormat="1" ht="27.75" customHeight="1">
      <c r="A92" s="884"/>
      <c r="B92" s="844" t="s">
        <v>138</v>
      </c>
      <c r="C92" s="845"/>
      <c r="D92" s="138">
        <v>4</v>
      </c>
      <c r="E92" s="62" t="s">
        <v>12</v>
      </c>
      <c r="F92" s="859" t="s">
        <v>616</v>
      </c>
      <c r="G92" s="859"/>
      <c r="H92" s="859"/>
      <c r="I92" s="859"/>
      <c r="J92" s="860" t="s">
        <v>620</v>
      </c>
      <c r="K92" s="861"/>
      <c r="L92" s="836"/>
      <c r="M92" s="837"/>
      <c r="N92" s="838"/>
      <c r="O92" s="63"/>
      <c r="P92" s="64"/>
      <c r="Q92" s="64"/>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ME92" s="63"/>
      <c r="MF92" s="63"/>
      <c r="MG92" s="63"/>
      <c r="MH92" s="63"/>
      <c r="MI92" s="63"/>
      <c r="MJ92" s="63"/>
      <c r="MK92" s="63"/>
      <c r="ML92" s="63"/>
      <c r="MM92" s="63"/>
      <c r="MN92" s="63"/>
      <c r="MO92" s="63"/>
      <c r="MP92" s="63"/>
      <c r="MQ92" s="63"/>
      <c r="MR92" s="63"/>
      <c r="MS92" s="63"/>
      <c r="MT92" s="63"/>
      <c r="MU92" s="63"/>
      <c r="MV92" s="63"/>
      <c r="MW92" s="63"/>
      <c r="MX92" s="63"/>
      <c r="MY92" s="63"/>
      <c r="MZ92" s="63"/>
      <c r="NA92" s="63"/>
      <c r="NB92" s="63"/>
      <c r="NC92" s="63"/>
      <c r="ND92" s="63"/>
      <c r="NE92" s="63"/>
      <c r="NF92" s="63"/>
      <c r="NG92" s="63"/>
      <c r="NH92" s="63"/>
      <c r="NI92" s="63"/>
      <c r="NJ92" s="63"/>
      <c r="NK92" s="63"/>
      <c r="NL92" s="63"/>
      <c r="NM92" s="63"/>
      <c r="NN92" s="63"/>
      <c r="NO92" s="63"/>
      <c r="NP92" s="63"/>
      <c r="NQ92" s="63"/>
      <c r="NR92" s="63"/>
      <c r="NS92" s="63"/>
      <c r="NT92" s="63"/>
      <c r="NU92" s="63"/>
      <c r="NV92" s="63"/>
      <c r="NW92" s="63"/>
      <c r="NX92" s="63"/>
      <c r="NY92" s="63"/>
      <c r="NZ92" s="63"/>
      <c r="OA92" s="63"/>
      <c r="OB92" s="63"/>
      <c r="OC92" s="63"/>
      <c r="OD92" s="63"/>
      <c r="OE92" s="63"/>
      <c r="OF92" s="63"/>
      <c r="OG92" s="63"/>
      <c r="OH92" s="63"/>
      <c r="OI92" s="63"/>
      <c r="OJ92" s="63"/>
      <c r="OK92" s="63"/>
      <c r="OL92" s="63"/>
      <c r="OM92" s="63"/>
      <c r="ON92" s="63"/>
      <c r="OO92" s="63"/>
      <c r="OP92" s="63"/>
      <c r="OQ92" s="63"/>
      <c r="OR92" s="63"/>
      <c r="OS92" s="63"/>
      <c r="OT92" s="63"/>
      <c r="OU92" s="63"/>
      <c r="OV92" s="63"/>
      <c r="OW92" s="63"/>
      <c r="OX92" s="63"/>
      <c r="OY92" s="63"/>
      <c r="OZ92" s="63"/>
      <c r="PA92" s="63"/>
      <c r="PB92" s="63"/>
      <c r="PC92" s="63"/>
      <c r="PD92" s="63"/>
      <c r="PE92" s="63"/>
      <c r="PF92" s="63"/>
      <c r="PG92" s="63"/>
      <c r="PH92" s="63"/>
      <c r="PI92" s="63"/>
      <c r="PJ92" s="63"/>
      <c r="PK92" s="63"/>
      <c r="PL92" s="63"/>
      <c r="PM92" s="63"/>
      <c r="PN92" s="63"/>
      <c r="PO92" s="63"/>
      <c r="PP92" s="63"/>
      <c r="PQ92" s="63"/>
      <c r="PR92" s="63"/>
      <c r="PS92" s="63"/>
      <c r="PT92" s="63"/>
      <c r="PU92" s="63"/>
      <c r="PV92" s="63"/>
      <c r="PW92" s="63"/>
      <c r="PX92" s="63"/>
      <c r="PY92" s="63"/>
      <c r="PZ92" s="63"/>
      <c r="QA92" s="63"/>
      <c r="QB92" s="63"/>
      <c r="QC92" s="63"/>
      <c r="QD92" s="63"/>
      <c r="QE92" s="63"/>
      <c r="QF92" s="63"/>
      <c r="QG92" s="63"/>
      <c r="QH92" s="63"/>
      <c r="QI92" s="63"/>
      <c r="QJ92" s="63"/>
      <c r="QK92" s="63"/>
      <c r="QL92" s="63"/>
      <c r="QM92" s="63"/>
      <c r="QN92" s="63"/>
      <c r="QO92" s="63"/>
      <c r="QP92" s="63"/>
      <c r="QQ92" s="63"/>
      <c r="QR92" s="63"/>
      <c r="QS92" s="63"/>
      <c r="QT92" s="63"/>
      <c r="QU92" s="63"/>
      <c r="QV92" s="63"/>
      <c r="QW92" s="63"/>
      <c r="QX92" s="63"/>
      <c r="QY92" s="63"/>
      <c r="QZ92" s="63"/>
      <c r="RA92" s="63"/>
      <c r="RB92" s="63"/>
      <c r="RC92" s="63"/>
      <c r="RD92" s="63"/>
      <c r="RE92" s="63"/>
      <c r="RF92" s="63"/>
      <c r="RG92" s="63"/>
      <c r="RH92" s="63"/>
      <c r="RI92" s="63"/>
      <c r="RJ92" s="63"/>
      <c r="RK92" s="63"/>
      <c r="RL92" s="63"/>
      <c r="RM92" s="63"/>
      <c r="RN92" s="63"/>
      <c r="RO92" s="63"/>
      <c r="RP92" s="63"/>
      <c r="RQ92" s="63"/>
      <c r="RR92" s="63"/>
      <c r="RS92" s="63"/>
      <c r="RT92" s="63"/>
      <c r="RU92" s="63"/>
      <c r="RV92" s="63"/>
      <c r="RW92" s="63"/>
      <c r="RX92" s="63"/>
      <c r="RY92" s="63"/>
      <c r="RZ92" s="63"/>
      <c r="SA92" s="63"/>
      <c r="SB92" s="63"/>
      <c r="SC92" s="63"/>
      <c r="SD92" s="63"/>
      <c r="SE92" s="63"/>
      <c r="SF92" s="63"/>
      <c r="SG92" s="63"/>
      <c r="SH92" s="63"/>
      <c r="SI92" s="63"/>
      <c r="SJ92" s="63"/>
      <c r="SK92" s="63"/>
      <c r="SL92" s="63"/>
      <c r="SM92" s="63"/>
      <c r="SN92" s="63"/>
      <c r="SO92" s="63"/>
      <c r="SP92" s="63"/>
      <c r="SQ92" s="63"/>
      <c r="SR92" s="63"/>
      <c r="SS92" s="63"/>
    </row>
    <row r="93" spans="1:513" s="25" customFormat="1" ht="27.75" customHeight="1">
      <c r="A93" s="884"/>
      <c r="B93" s="844" t="s">
        <v>11</v>
      </c>
      <c r="C93" s="845"/>
      <c r="D93" s="138">
        <v>2</v>
      </c>
      <c r="E93" s="62" t="s">
        <v>12</v>
      </c>
      <c r="F93" s="859" t="s">
        <v>617</v>
      </c>
      <c r="G93" s="859"/>
      <c r="H93" s="859"/>
      <c r="I93" s="859"/>
      <c r="J93" s="860" t="s">
        <v>621</v>
      </c>
      <c r="K93" s="861"/>
      <c r="L93" s="816"/>
      <c r="M93" s="817"/>
      <c r="N93" s="818"/>
      <c r="O93" s="63"/>
      <c r="P93" s="64"/>
      <c r="Q93" s="64"/>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ME93" s="63"/>
      <c r="MF93" s="63"/>
      <c r="MG93" s="63"/>
      <c r="MH93" s="63"/>
      <c r="MI93" s="63"/>
      <c r="MJ93" s="63"/>
      <c r="MK93" s="63"/>
      <c r="ML93" s="63"/>
      <c r="MM93" s="63"/>
      <c r="MN93" s="63"/>
      <c r="MO93" s="63"/>
      <c r="MP93" s="63"/>
      <c r="MQ93" s="63"/>
      <c r="MR93" s="63"/>
      <c r="MS93" s="63"/>
      <c r="MT93" s="63"/>
      <c r="MU93" s="63"/>
      <c r="MV93" s="63"/>
      <c r="MW93" s="63"/>
      <c r="MX93" s="63"/>
      <c r="MY93" s="63"/>
      <c r="MZ93" s="63"/>
      <c r="NA93" s="63"/>
      <c r="NB93" s="63"/>
      <c r="NC93" s="63"/>
      <c r="ND93" s="63"/>
      <c r="NE93" s="63"/>
      <c r="NF93" s="63"/>
      <c r="NG93" s="63"/>
      <c r="NH93" s="63"/>
      <c r="NI93" s="63"/>
      <c r="NJ93" s="63"/>
      <c r="NK93" s="63"/>
      <c r="NL93" s="63"/>
      <c r="NM93" s="63"/>
      <c r="NN93" s="63"/>
      <c r="NO93" s="63"/>
      <c r="NP93" s="63"/>
      <c r="NQ93" s="63"/>
      <c r="NR93" s="63"/>
      <c r="NS93" s="63"/>
      <c r="NT93" s="63"/>
      <c r="NU93" s="63"/>
      <c r="NV93" s="63"/>
      <c r="NW93" s="63"/>
      <c r="NX93" s="63"/>
      <c r="NY93" s="63"/>
      <c r="NZ93" s="63"/>
      <c r="OA93" s="63"/>
      <c r="OB93" s="63"/>
      <c r="OC93" s="63"/>
      <c r="OD93" s="63"/>
      <c r="OE93" s="63"/>
      <c r="OF93" s="63"/>
      <c r="OG93" s="63"/>
      <c r="OH93" s="63"/>
      <c r="OI93" s="63"/>
      <c r="OJ93" s="63"/>
      <c r="OK93" s="63"/>
      <c r="OL93" s="63"/>
      <c r="OM93" s="63"/>
      <c r="ON93" s="63"/>
      <c r="OO93" s="63"/>
      <c r="OP93" s="63"/>
      <c r="OQ93" s="63"/>
      <c r="OR93" s="63"/>
      <c r="OS93" s="63"/>
      <c r="OT93" s="63"/>
      <c r="OU93" s="63"/>
      <c r="OV93" s="63"/>
      <c r="OW93" s="63"/>
      <c r="OX93" s="63"/>
      <c r="OY93" s="63"/>
      <c r="OZ93" s="63"/>
      <c r="PA93" s="63"/>
      <c r="PB93" s="63"/>
      <c r="PC93" s="63"/>
      <c r="PD93" s="63"/>
      <c r="PE93" s="63"/>
      <c r="PF93" s="63"/>
      <c r="PG93" s="63"/>
      <c r="PH93" s="63"/>
      <c r="PI93" s="63"/>
      <c r="PJ93" s="63"/>
      <c r="PK93" s="63"/>
      <c r="PL93" s="63"/>
      <c r="PM93" s="63"/>
      <c r="PN93" s="63"/>
      <c r="PO93" s="63"/>
      <c r="PP93" s="63"/>
      <c r="PQ93" s="63"/>
      <c r="PR93" s="63"/>
      <c r="PS93" s="63"/>
      <c r="PT93" s="63"/>
      <c r="PU93" s="63"/>
      <c r="PV93" s="63"/>
      <c r="PW93" s="63"/>
      <c r="PX93" s="63"/>
      <c r="PY93" s="63"/>
      <c r="PZ93" s="63"/>
      <c r="QA93" s="63"/>
      <c r="QB93" s="63"/>
      <c r="QC93" s="63"/>
      <c r="QD93" s="63"/>
      <c r="QE93" s="63"/>
      <c r="QF93" s="63"/>
      <c r="QG93" s="63"/>
      <c r="QH93" s="63"/>
      <c r="QI93" s="63"/>
      <c r="QJ93" s="63"/>
      <c r="QK93" s="63"/>
      <c r="QL93" s="63"/>
      <c r="QM93" s="63"/>
      <c r="QN93" s="63"/>
      <c r="QO93" s="63"/>
      <c r="QP93" s="63"/>
      <c r="QQ93" s="63"/>
      <c r="QR93" s="63"/>
      <c r="QS93" s="63"/>
      <c r="QT93" s="63"/>
      <c r="QU93" s="63"/>
      <c r="QV93" s="63"/>
      <c r="QW93" s="63"/>
      <c r="QX93" s="63"/>
      <c r="QY93" s="63"/>
      <c r="QZ93" s="63"/>
      <c r="RA93" s="63"/>
      <c r="RB93" s="63"/>
      <c r="RC93" s="63"/>
      <c r="RD93" s="63"/>
      <c r="RE93" s="63"/>
      <c r="RF93" s="63"/>
      <c r="RG93" s="63"/>
      <c r="RH93" s="63"/>
      <c r="RI93" s="63"/>
      <c r="RJ93" s="63"/>
      <c r="RK93" s="63"/>
      <c r="RL93" s="63"/>
      <c r="RM93" s="63"/>
      <c r="RN93" s="63"/>
      <c r="RO93" s="63"/>
      <c r="RP93" s="63"/>
      <c r="RQ93" s="63"/>
      <c r="RR93" s="63"/>
      <c r="RS93" s="63"/>
      <c r="RT93" s="63"/>
      <c r="RU93" s="63"/>
      <c r="RV93" s="63"/>
      <c r="RW93" s="63"/>
      <c r="RX93" s="63"/>
      <c r="RY93" s="63"/>
      <c r="RZ93" s="63"/>
      <c r="SA93" s="63"/>
      <c r="SB93" s="63"/>
      <c r="SC93" s="63"/>
      <c r="SD93" s="63"/>
      <c r="SE93" s="63"/>
      <c r="SF93" s="63"/>
      <c r="SG93" s="63"/>
      <c r="SH93" s="63"/>
      <c r="SI93" s="63"/>
      <c r="SJ93" s="63"/>
      <c r="SK93" s="63"/>
      <c r="SL93" s="63"/>
      <c r="SM93" s="63"/>
      <c r="SN93" s="63"/>
      <c r="SO93" s="63"/>
      <c r="SP93" s="63"/>
      <c r="SQ93" s="63"/>
      <c r="SR93" s="63"/>
      <c r="SS93" s="63"/>
    </row>
    <row r="94" spans="1:513" s="25" customFormat="1" ht="27.75" customHeight="1" thickBot="1">
      <c r="A94" s="885"/>
      <c r="B94" s="888" t="s">
        <v>11</v>
      </c>
      <c r="C94" s="889"/>
      <c r="D94" s="139"/>
      <c r="E94" s="261" t="s">
        <v>12</v>
      </c>
      <c r="F94" s="890"/>
      <c r="G94" s="890"/>
      <c r="H94" s="890"/>
      <c r="I94" s="890"/>
      <c r="J94" s="891"/>
      <c r="K94" s="892"/>
      <c r="L94" s="862"/>
      <c r="M94" s="863"/>
      <c r="N94" s="864"/>
      <c r="O94" s="63"/>
      <c r="P94" s="64"/>
      <c r="Q94" s="64"/>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ME94" s="63"/>
      <c r="MF94" s="63"/>
      <c r="MG94" s="63"/>
      <c r="MH94" s="63"/>
      <c r="MI94" s="63"/>
      <c r="MJ94" s="63"/>
      <c r="MK94" s="63"/>
      <c r="ML94" s="63"/>
      <c r="MM94" s="63"/>
      <c r="MN94" s="63"/>
      <c r="MO94" s="63"/>
      <c r="MP94" s="63"/>
      <c r="MQ94" s="63"/>
      <c r="MR94" s="63"/>
      <c r="MS94" s="63"/>
      <c r="MT94" s="63"/>
      <c r="MU94" s="63"/>
      <c r="MV94" s="63"/>
      <c r="MW94" s="63"/>
      <c r="MX94" s="63"/>
      <c r="MY94" s="63"/>
      <c r="MZ94" s="63"/>
      <c r="NA94" s="63"/>
      <c r="NB94" s="63"/>
      <c r="NC94" s="63"/>
      <c r="ND94" s="63"/>
      <c r="NE94" s="63"/>
      <c r="NF94" s="63"/>
      <c r="NG94" s="63"/>
      <c r="NH94" s="63"/>
      <c r="NI94" s="63"/>
      <c r="NJ94" s="63"/>
      <c r="NK94" s="63"/>
      <c r="NL94" s="63"/>
      <c r="NM94" s="63"/>
      <c r="NN94" s="63"/>
      <c r="NO94" s="63"/>
      <c r="NP94" s="63"/>
      <c r="NQ94" s="63"/>
      <c r="NR94" s="63"/>
      <c r="NS94" s="63"/>
      <c r="NT94" s="63"/>
      <c r="NU94" s="63"/>
      <c r="NV94" s="63"/>
      <c r="NW94" s="63"/>
      <c r="NX94" s="63"/>
      <c r="NY94" s="63"/>
      <c r="NZ94" s="63"/>
      <c r="OA94" s="63"/>
      <c r="OB94" s="63"/>
      <c r="OC94" s="63"/>
      <c r="OD94" s="63"/>
      <c r="OE94" s="63"/>
      <c r="OF94" s="63"/>
      <c r="OG94" s="63"/>
      <c r="OH94" s="63"/>
      <c r="OI94" s="63"/>
      <c r="OJ94" s="63"/>
      <c r="OK94" s="63"/>
      <c r="OL94" s="63"/>
      <c r="OM94" s="63"/>
      <c r="ON94" s="63"/>
      <c r="OO94" s="63"/>
      <c r="OP94" s="63"/>
      <c r="OQ94" s="63"/>
      <c r="OR94" s="63"/>
      <c r="OS94" s="63"/>
      <c r="OT94" s="63"/>
      <c r="OU94" s="63"/>
      <c r="OV94" s="63"/>
      <c r="OW94" s="63"/>
      <c r="OX94" s="63"/>
      <c r="OY94" s="63"/>
      <c r="OZ94" s="63"/>
      <c r="PA94" s="63"/>
      <c r="PB94" s="63"/>
      <c r="PC94" s="63"/>
      <c r="PD94" s="63"/>
      <c r="PE94" s="63"/>
      <c r="PF94" s="63"/>
      <c r="PG94" s="63"/>
      <c r="PH94" s="63"/>
      <c r="PI94" s="63"/>
      <c r="PJ94" s="63"/>
      <c r="PK94" s="63"/>
      <c r="PL94" s="63"/>
      <c r="PM94" s="63"/>
      <c r="PN94" s="63"/>
      <c r="PO94" s="63"/>
      <c r="PP94" s="63"/>
      <c r="PQ94" s="63"/>
      <c r="PR94" s="63"/>
      <c r="PS94" s="63"/>
      <c r="PT94" s="63"/>
      <c r="PU94" s="63"/>
      <c r="PV94" s="63"/>
      <c r="PW94" s="63"/>
      <c r="PX94" s="63"/>
      <c r="PY94" s="63"/>
      <c r="PZ94" s="63"/>
      <c r="QA94" s="63"/>
      <c r="QB94" s="63"/>
      <c r="QC94" s="63"/>
      <c r="QD94" s="63"/>
      <c r="QE94" s="63"/>
      <c r="QF94" s="63"/>
      <c r="QG94" s="63"/>
      <c r="QH94" s="63"/>
      <c r="QI94" s="63"/>
      <c r="QJ94" s="63"/>
      <c r="QK94" s="63"/>
      <c r="QL94" s="63"/>
      <c r="QM94" s="63"/>
      <c r="QN94" s="63"/>
      <c r="QO94" s="63"/>
      <c r="QP94" s="63"/>
      <c r="QQ94" s="63"/>
      <c r="QR94" s="63"/>
      <c r="QS94" s="63"/>
      <c r="QT94" s="63"/>
      <c r="QU94" s="63"/>
      <c r="QV94" s="63"/>
      <c r="QW94" s="63"/>
      <c r="QX94" s="63"/>
      <c r="QY94" s="63"/>
      <c r="QZ94" s="63"/>
      <c r="RA94" s="63"/>
      <c r="RB94" s="63"/>
      <c r="RC94" s="63"/>
      <c r="RD94" s="63"/>
      <c r="RE94" s="63"/>
      <c r="RF94" s="63"/>
      <c r="RG94" s="63"/>
      <c r="RH94" s="63"/>
      <c r="RI94" s="63"/>
      <c r="RJ94" s="63"/>
      <c r="RK94" s="63"/>
      <c r="RL94" s="63"/>
      <c r="RM94" s="63"/>
      <c r="RN94" s="63"/>
      <c r="RO94" s="63"/>
      <c r="RP94" s="63"/>
      <c r="RQ94" s="63"/>
      <c r="RR94" s="63"/>
      <c r="RS94" s="63"/>
      <c r="RT94" s="63"/>
      <c r="RU94" s="63"/>
      <c r="RV94" s="63"/>
      <c r="RW94" s="63"/>
      <c r="RX94" s="63"/>
      <c r="RY94" s="63"/>
      <c r="RZ94" s="63"/>
      <c r="SA94" s="63"/>
      <c r="SB94" s="63"/>
      <c r="SC94" s="63"/>
      <c r="SD94" s="63"/>
      <c r="SE94" s="63"/>
      <c r="SF94" s="63"/>
      <c r="SG94" s="63"/>
      <c r="SH94" s="63"/>
      <c r="SI94" s="63"/>
      <c r="SJ94" s="63"/>
      <c r="SK94" s="63"/>
      <c r="SL94" s="63"/>
      <c r="SM94" s="63"/>
      <c r="SN94" s="63"/>
      <c r="SO94" s="63"/>
      <c r="SP94" s="63"/>
      <c r="SQ94" s="63"/>
      <c r="SR94" s="63"/>
      <c r="SS94" s="63"/>
    </row>
    <row r="95" spans="1:513" s="25" customFormat="1" ht="27.75" customHeight="1" thickBot="1">
      <c r="A95" s="597" t="s">
        <v>384</v>
      </c>
      <c r="B95" s="598"/>
      <c r="C95" s="598"/>
      <c r="D95" s="846"/>
      <c r="E95" s="848" t="s">
        <v>407</v>
      </c>
      <c r="F95" s="849"/>
      <c r="G95" s="850"/>
      <c r="H95" s="854" t="s">
        <v>446</v>
      </c>
      <c r="I95" s="855"/>
      <c r="J95" s="855"/>
      <c r="K95" s="856"/>
      <c r="L95" s="865"/>
      <c r="M95" s="866"/>
      <c r="N95" s="867"/>
      <c r="O95" s="63"/>
      <c r="P95" s="64"/>
      <c r="Q95" s="64"/>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ME95" s="63"/>
      <c r="MF95" s="63"/>
      <c r="MG95" s="63"/>
      <c r="MH95" s="63"/>
      <c r="MI95" s="63"/>
      <c r="MJ95" s="63"/>
      <c r="MK95" s="63"/>
      <c r="ML95" s="63"/>
      <c r="MM95" s="63"/>
      <c r="MN95" s="63"/>
      <c r="MO95" s="63"/>
      <c r="MP95" s="63"/>
      <c r="MQ95" s="63"/>
      <c r="MR95" s="63"/>
      <c r="MS95" s="63"/>
      <c r="MT95" s="63"/>
      <c r="MU95" s="63"/>
      <c r="MV95" s="63"/>
      <c r="MW95" s="63"/>
      <c r="MX95" s="63"/>
      <c r="MY95" s="63"/>
      <c r="MZ95" s="63"/>
      <c r="NA95" s="63"/>
      <c r="NB95" s="63"/>
      <c r="NC95" s="63"/>
      <c r="ND95" s="63"/>
      <c r="NE95" s="63"/>
      <c r="NF95" s="63"/>
      <c r="NG95" s="63"/>
      <c r="NH95" s="63"/>
      <c r="NI95" s="63"/>
      <c r="NJ95" s="63"/>
      <c r="NK95" s="63"/>
      <c r="NL95" s="63"/>
      <c r="NM95" s="63"/>
      <c r="NN95" s="63"/>
      <c r="NO95" s="63"/>
      <c r="NP95" s="63"/>
      <c r="NQ95" s="63"/>
      <c r="NR95" s="63"/>
      <c r="NS95" s="63"/>
      <c r="NT95" s="63"/>
      <c r="NU95" s="63"/>
      <c r="NV95" s="63"/>
      <c r="NW95" s="63"/>
      <c r="NX95" s="63"/>
      <c r="NY95" s="63"/>
      <c r="NZ95" s="63"/>
      <c r="OA95" s="63"/>
      <c r="OB95" s="63"/>
      <c r="OC95" s="63"/>
      <c r="OD95" s="63"/>
      <c r="OE95" s="63"/>
      <c r="OF95" s="63"/>
      <c r="OG95" s="63"/>
      <c r="OH95" s="63"/>
      <c r="OI95" s="63"/>
      <c r="OJ95" s="63"/>
      <c r="OK95" s="63"/>
      <c r="OL95" s="63"/>
      <c r="OM95" s="63"/>
      <c r="ON95" s="63"/>
      <c r="OO95" s="63"/>
      <c r="OP95" s="63"/>
      <c r="OQ95" s="63"/>
      <c r="OR95" s="63"/>
      <c r="OS95" s="63"/>
      <c r="OT95" s="63"/>
      <c r="OU95" s="63"/>
      <c r="OV95" s="63"/>
      <c r="OW95" s="63"/>
      <c r="OX95" s="63"/>
      <c r="OY95" s="63"/>
      <c r="OZ95" s="63"/>
      <c r="PA95" s="63"/>
      <c r="PB95" s="63"/>
      <c r="PC95" s="63"/>
      <c r="PD95" s="63"/>
      <c r="PE95" s="63"/>
      <c r="PF95" s="63"/>
      <c r="PG95" s="63"/>
      <c r="PH95" s="63"/>
      <c r="PI95" s="63"/>
      <c r="PJ95" s="63"/>
      <c r="PK95" s="63"/>
      <c r="PL95" s="63"/>
      <c r="PM95" s="63"/>
      <c r="PN95" s="63"/>
      <c r="PO95" s="63"/>
      <c r="PP95" s="63"/>
      <c r="PQ95" s="63"/>
      <c r="PR95" s="63"/>
      <c r="PS95" s="63"/>
      <c r="PT95" s="63"/>
      <c r="PU95" s="63"/>
      <c r="PV95" s="63"/>
      <c r="PW95" s="63"/>
      <c r="PX95" s="63"/>
      <c r="PY95" s="63"/>
      <c r="PZ95" s="63"/>
      <c r="QA95" s="63"/>
      <c r="QB95" s="63"/>
      <c r="QC95" s="63"/>
      <c r="QD95" s="63"/>
      <c r="QE95" s="63"/>
      <c r="QF95" s="63"/>
      <c r="QG95" s="63"/>
      <c r="QH95" s="63"/>
      <c r="QI95" s="63"/>
      <c r="QJ95" s="63"/>
      <c r="QK95" s="63"/>
      <c r="QL95" s="63"/>
      <c r="QM95" s="63"/>
      <c r="QN95" s="63"/>
      <c r="QO95" s="63"/>
      <c r="QP95" s="63"/>
      <c r="QQ95" s="63"/>
      <c r="QR95" s="63"/>
      <c r="QS95" s="63"/>
      <c r="QT95" s="63"/>
      <c r="QU95" s="63"/>
      <c r="QV95" s="63"/>
      <c r="QW95" s="63"/>
      <c r="QX95" s="63"/>
      <c r="QY95" s="63"/>
      <c r="QZ95" s="63"/>
      <c r="RA95" s="63"/>
      <c r="RB95" s="63"/>
      <c r="RC95" s="63"/>
      <c r="RD95" s="63"/>
      <c r="RE95" s="63"/>
      <c r="RF95" s="63"/>
      <c r="RG95" s="63"/>
      <c r="RH95" s="63"/>
      <c r="RI95" s="63"/>
      <c r="RJ95" s="63"/>
      <c r="RK95" s="63"/>
      <c r="RL95" s="63"/>
      <c r="RM95" s="63"/>
      <c r="RN95" s="63"/>
      <c r="RO95" s="63"/>
      <c r="RP95" s="63"/>
      <c r="RQ95" s="63"/>
      <c r="RR95" s="63"/>
      <c r="RS95" s="63"/>
      <c r="RT95" s="63"/>
      <c r="RU95" s="63"/>
      <c r="RV95" s="63"/>
      <c r="RW95" s="63"/>
      <c r="RX95" s="63"/>
      <c r="RY95" s="63"/>
      <c r="RZ95" s="63"/>
      <c r="SA95" s="63"/>
      <c r="SB95" s="63"/>
      <c r="SC95" s="63"/>
      <c r="SD95" s="63"/>
      <c r="SE95" s="63"/>
      <c r="SF95" s="63"/>
      <c r="SG95" s="63"/>
      <c r="SH95" s="63"/>
      <c r="SI95" s="63"/>
      <c r="SJ95" s="63"/>
      <c r="SK95" s="63"/>
      <c r="SL95" s="63"/>
      <c r="SM95" s="63"/>
      <c r="SN95" s="63"/>
      <c r="SO95" s="63"/>
      <c r="SP95" s="63"/>
      <c r="SQ95" s="63"/>
      <c r="SR95" s="63"/>
      <c r="SS95" s="63"/>
    </row>
    <row r="96" spans="1:513" s="25" customFormat="1" ht="27.75" customHeight="1" thickBot="1">
      <c r="A96" s="599"/>
      <c r="B96" s="600"/>
      <c r="C96" s="600"/>
      <c r="D96" s="847"/>
      <c r="E96" s="851"/>
      <c r="F96" s="852"/>
      <c r="G96" s="853"/>
      <c r="H96" s="857"/>
      <c r="I96" s="857"/>
      <c r="J96" s="857"/>
      <c r="K96" s="858"/>
      <c r="L96" s="417" t="s">
        <v>567</v>
      </c>
      <c r="M96" s="418"/>
      <c r="N96" s="419"/>
      <c r="O96" s="63"/>
      <c r="P96" s="64"/>
      <c r="Q96" s="64"/>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ME96" s="63"/>
      <c r="MF96" s="63"/>
      <c r="MG96" s="63"/>
      <c r="MH96" s="63"/>
      <c r="MI96" s="63"/>
      <c r="MJ96" s="63"/>
      <c r="MK96" s="63"/>
      <c r="ML96" s="63"/>
      <c r="MM96" s="63"/>
      <c r="MN96" s="63"/>
      <c r="MO96" s="63"/>
      <c r="MP96" s="63"/>
      <c r="MQ96" s="63"/>
      <c r="MR96" s="63"/>
      <c r="MS96" s="63"/>
      <c r="MT96" s="63"/>
      <c r="MU96" s="63"/>
      <c r="MV96" s="63"/>
      <c r="MW96" s="63"/>
      <c r="MX96" s="63"/>
      <c r="MY96" s="63"/>
      <c r="MZ96" s="63"/>
      <c r="NA96" s="63"/>
      <c r="NB96" s="63"/>
      <c r="NC96" s="63"/>
      <c r="ND96" s="63"/>
      <c r="NE96" s="63"/>
      <c r="NF96" s="63"/>
      <c r="NG96" s="63"/>
      <c r="NH96" s="63"/>
      <c r="NI96" s="63"/>
      <c r="NJ96" s="63"/>
      <c r="NK96" s="63"/>
      <c r="NL96" s="63"/>
      <c r="NM96" s="63"/>
      <c r="NN96" s="63"/>
      <c r="NO96" s="63"/>
      <c r="NP96" s="63"/>
      <c r="NQ96" s="63"/>
      <c r="NR96" s="63"/>
      <c r="NS96" s="63"/>
      <c r="NT96" s="63"/>
      <c r="NU96" s="63"/>
      <c r="NV96" s="63"/>
      <c r="NW96" s="63"/>
      <c r="NX96" s="63"/>
      <c r="NY96" s="63"/>
      <c r="NZ96" s="63"/>
      <c r="OA96" s="63"/>
      <c r="OB96" s="63"/>
      <c r="OC96" s="63"/>
      <c r="OD96" s="63"/>
      <c r="OE96" s="63"/>
      <c r="OF96" s="63"/>
      <c r="OG96" s="63"/>
      <c r="OH96" s="63"/>
      <c r="OI96" s="63"/>
      <c r="OJ96" s="63"/>
      <c r="OK96" s="63"/>
      <c r="OL96" s="63"/>
      <c r="OM96" s="63"/>
      <c r="ON96" s="63"/>
      <c r="OO96" s="63"/>
      <c r="OP96" s="63"/>
      <c r="OQ96" s="63"/>
      <c r="OR96" s="63"/>
      <c r="OS96" s="63"/>
      <c r="OT96" s="63"/>
      <c r="OU96" s="63"/>
      <c r="OV96" s="63"/>
      <c r="OW96" s="63"/>
      <c r="OX96" s="63"/>
      <c r="OY96" s="63"/>
      <c r="OZ96" s="63"/>
      <c r="PA96" s="63"/>
      <c r="PB96" s="63"/>
      <c r="PC96" s="63"/>
      <c r="PD96" s="63"/>
      <c r="PE96" s="63"/>
      <c r="PF96" s="63"/>
      <c r="PG96" s="63"/>
      <c r="PH96" s="63"/>
      <c r="PI96" s="63"/>
      <c r="PJ96" s="63"/>
      <c r="PK96" s="63"/>
      <c r="PL96" s="63"/>
      <c r="PM96" s="63"/>
      <c r="PN96" s="63"/>
      <c r="PO96" s="63"/>
      <c r="PP96" s="63"/>
      <c r="PQ96" s="63"/>
      <c r="PR96" s="63"/>
      <c r="PS96" s="63"/>
      <c r="PT96" s="63"/>
      <c r="PU96" s="63"/>
      <c r="PV96" s="63"/>
      <c r="PW96" s="63"/>
      <c r="PX96" s="63"/>
      <c r="PY96" s="63"/>
      <c r="PZ96" s="63"/>
      <c r="QA96" s="63"/>
      <c r="QB96" s="63"/>
      <c r="QC96" s="63"/>
      <c r="QD96" s="63"/>
      <c r="QE96" s="63"/>
      <c r="QF96" s="63"/>
      <c r="QG96" s="63"/>
      <c r="QH96" s="63"/>
      <c r="QI96" s="63"/>
      <c r="QJ96" s="63"/>
      <c r="QK96" s="63"/>
      <c r="QL96" s="63"/>
      <c r="QM96" s="63"/>
      <c r="QN96" s="63"/>
      <c r="QO96" s="63"/>
      <c r="QP96" s="63"/>
      <c r="QQ96" s="63"/>
      <c r="QR96" s="63"/>
      <c r="QS96" s="63"/>
      <c r="QT96" s="63"/>
      <c r="QU96" s="63"/>
      <c r="QV96" s="63"/>
      <c r="QW96" s="63"/>
      <c r="QX96" s="63"/>
      <c r="QY96" s="63"/>
      <c r="QZ96" s="63"/>
      <c r="RA96" s="63"/>
      <c r="RB96" s="63"/>
      <c r="RC96" s="63"/>
      <c r="RD96" s="63"/>
      <c r="RE96" s="63"/>
      <c r="RF96" s="63"/>
      <c r="RG96" s="63"/>
      <c r="RH96" s="63"/>
      <c r="RI96" s="63"/>
      <c r="RJ96" s="63"/>
      <c r="RK96" s="63"/>
      <c r="RL96" s="63"/>
      <c r="RM96" s="63"/>
      <c r="RN96" s="63"/>
      <c r="RO96" s="63"/>
      <c r="RP96" s="63"/>
      <c r="RQ96" s="63"/>
      <c r="RR96" s="63"/>
      <c r="RS96" s="63"/>
      <c r="RT96" s="63"/>
      <c r="RU96" s="63"/>
      <c r="RV96" s="63"/>
      <c r="RW96" s="63"/>
      <c r="RX96" s="63"/>
      <c r="RY96" s="63"/>
      <c r="RZ96" s="63"/>
      <c r="SA96" s="63"/>
      <c r="SB96" s="63"/>
      <c r="SC96" s="63"/>
      <c r="SD96" s="63"/>
      <c r="SE96" s="63"/>
      <c r="SF96" s="63"/>
      <c r="SG96" s="63"/>
      <c r="SH96" s="63"/>
      <c r="SI96" s="63"/>
      <c r="SJ96" s="63"/>
      <c r="SK96" s="63"/>
      <c r="SL96" s="63"/>
      <c r="SM96" s="63"/>
      <c r="SN96" s="63"/>
      <c r="SO96" s="63"/>
      <c r="SP96" s="63"/>
      <c r="SQ96" s="63"/>
      <c r="SR96" s="63"/>
      <c r="SS96" s="63"/>
    </row>
    <row r="97" spans="1:513" s="25" customFormat="1" ht="24.75" customHeight="1" thickBot="1">
      <c r="A97" s="824" t="s">
        <v>382</v>
      </c>
      <c r="B97" s="825"/>
      <c r="C97" s="825"/>
      <c r="D97" s="826"/>
      <c r="E97" s="821" t="s">
        <v>622</v>
      </c>
      <c r="F97" s="822"/>
      <c r="G97" s="822"/>
      <c r="H97" s="822"/>
      <c r="I97" s="822"/>
      <c r="J97" s="822"/>
      <c r="K97" s="823"/>
      <c r="L97" s="420" t="s">
        <v>46</v>
      </c>
      <c r="M97" s="421"/>
      <c r="N97" s="422"/>
      <c r="O97" s="63"/>
      <c r="P97" s="64"/>
      <c r="Q97" s="64"/>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ME97" s="63"/>
      <c r="MF97" s="63"/>
      <c r="MG97" s="63"/>
      <c r="MH97" s="63"/>
      <c r="MI97" s="63"/>
      <c r="MJ97" s="63"/>
      <c r="MK97" s="63"/>
      <c r="ML97" s="63"/>
      <c r="MM97" s="63"/>
      <c r="MN97" s="63"/>
      <c r="MO97" s="63"/>
      <c r="MP97" s="63"/>
      <c r="MQ97" s="63"/>
      <c r="MR97" s="63"/>
      <c r="MS97" s="63"/>
      <c r="MT97" s="63"/>
      <c r="MU97" s="63"/>
      <c r="MV97" s="63"/>
      <c r="MW97" s="63"/>
      <c r="MX97" s="63"/>
      <c r="MY97" s="63"/>
      <c r="MZ97" s="63"/>
      <c r="NA97" s="63"/>
      <c r="NB97" s="63"/>
      <c r="NC97" s="63"/>
      <c r="ND97" s="63"/>
      <c r="NE97" s="63"/>
      <c r="NF97" s="63"/>
      <c r="NG97" s="63"/>
      <c r="NH97" s="63"/>
      <c r="NI97" s="63"/>
      <c r="NJ97" s="63"/>
      <c r="NK97" s="63"/>
      <c r="NL97" s="63"/>
      <c r="NM97" s="63"/>
      <c r="NN97" s="63"/>
      <c r="NO97" s="63"/>
      <c r="NP97" s="63"/>
      <c r="NQ97" s="63"/>
      <c r="NR97" s="63"/>
      <c r="NS97" s="63"/>
      <c r="NT97" s="63"/>
      <c r="NU97" s="63"/>
      <c r="NV97" s="63"/>
      <c r="NW97" s="63"/>
      <c r="NX97" s="63"/>
      <c r="NY97" s="63"/>
      <c r="NZ97" s="63"/>
      <c r="OA97" s="63"/>
      <c r="OB97" s="63"/>
      <c r="OC97" s="63"/>
      <c r="OD97" s="63"/>
      <c r="OE97" s="63"/>
      <c r="OF97" s="63"/>
      <c r="OG97" s="63"/>
      <c r="OH97" s="63"/>
      <c r="OI97" s="63"/>
      <c r="OJ97" s="63"/>
      <c r="OK97" s="63"/>
      <c r="OL97" s="63"/>
      <c r="OM97" s="63"/>
      <c r="ON97" s="63"/>
      <c r="OO97" s="63"/>
      <c r="OP97" s="63"/>
      <c r="OQ97" s="63"/>
      <c r="OR97" s="63"/>
      <c r="OS97" s="63"/>
      <c r="OT97" s="63"/>
      <c r="OU97" s="63"/>
      <c r="OV97" s="63"/>
      <c r="OW97" s="63"/>
      <c r="OX97" s="63"/>
      <c r="OY97" s="63"/>
      <c r="OZ97" s="63"/>
      <c r="PA97" s="63"/>
      <c r="PB97" s="63"/>
      <c r="PC97" s="63"/>
      <c r="PD97" s="63"/>
      <c r="PE97" s="63"/>
      <c r="PF97" s="63"/>
      <c r="PG97" s="63"/>
      <c r="PH97" s="63"/>
      <c r="PI97" s="63"/>
      <c r="PJ97" s="63"/>
      <c r="PK97" s="63"/>
      <c r="PL97" s="63"/>
      <c r="PM97" s="63"/>
      <c r="PN97" s="63"/>
      <c r="PO97" s="63"/>
      <c r="PP97" s="63"/>
      <c r="PQ97" s="63"/>
      <c r="PR97" s="63"/>
      <c r="PS97" s="63"/>
      <c r="PT97" s="63"/>
      <c r="PU97" s="63"/>
      <c r="PV97" s="63"/>
      <c r="PW97" s="63"/>
      <c r="PX97" s="63"/>
      <c r="PY97" s="63"/>
      <c r="PZ97" s="63"/>
      <c r="QA97" s="63"/>
      <c r="QB97" s="63"/>
      <c r="QC97" s="63"/>
      <c r="QD97" s="63"/>
      <c r="QE97" s="63"/>
      <c r="QF97" s="63"/>
      <c r="QG97" s="63"/>
      <c r="QH97" s="63"/>
      <c r="QI97" s="63"/>
      <c r="QJ97" s="63"/>
      <c r="QK97" s="63"/>
      <c r="QL97" s="63"/>
      <c r="QM97" s="63"/>
      <c r="QN97" s="63"/>
      <c r="QO97" s="63"/>
      <c r="QP97" s="63"/>
      <c r="QQ97" s="63"/>
      <c r="QR97" s="63"/>
      <c r="QS97" s="63"/>
      <c r="QT97" s="63"/>
      <c r="QU97" s="63"/>
      <c r="QV97" s="63"/>
      <c r="QW97" s="63"/>
      <c r="QX97" s="63"/>
      <c r="QY97" s="63"/>
      <c r="QZ97" s="63"/>
      <c r="RA97" s="63"/>
      <c r="RB97" s="63"/>
      <c r="RC97" s="63"/>
      <c r="RD97" s="63"/>
      <c r="RE97" s="63"/>
      <c r="RF97" s="63"/>
      <c r="RG97" s="63"/>
      <c r="RH97" s="63"/>
      <c r="RI97" s="63"/>
      <c r="RJ97" s="63"/>
      <c r="RK97" s="63"/>
      <c r="RL97" s="63"/>
      <c r="RM97" s="63"/>
      <c r="RN97" s="63"/>
      <c r="RO97" s="63"/>
      <c r="RP97" s="63"/>
      <c r="RQ97" s="63"/>
      <c r="RR97" s="63"/>
      <c r="RS97" s="63"/>
      <c r="RT97" s="63"/>
      <c r="RU97" s="63"/>
      <c r="RV97" s="63"/>
      <c r="RW97" s="63"/>
      <c r="RX97" s="63"/>
      <c r="RY97" s="63"/>
      <c r="RZ97" s="63"/>
      <c r="SA97" s="63"/>
      <c r="SB97" s="63"/>
      <c r="SC97" s="63"/>
      <c r="SD97" s="63"/>
      <c r="SE97" s="63"/>
      <c r="SF97" s="63"/>
      <c r="SG97" s="63"/>
      <c r="SH97" s="63"/>
      <c r="SI97" s="63"/>
      <c r="SJ97" s="63"/>
      <c r="SK97" s="63"/>
      <c r="SL97" s="63"/>
      <c r="SM97" s="63"/>
      <c r="SN97" s="63"/>
      <c r="SO97" s="63"/>
      <c r="SP97" s="63"/>
      <c r="SQ97" s="63"/>
      <c r="SR97" s="63"/>
      <c r="SS97" s="63"/>
    </row>
    <row r="98" spans="1:513" s="64" customFormat="1" ht="38.25" customHeight="1" thickBot="1">
      <c r="A98" s="833" t="s">
        <v>445</v>
      </c>
      <c r="B98" s="834"/>
      <c r="C98" s="834"/>
      <c r="D98" s="834"/>
      <c r="E98" s="834"/>
      <c r="F98" s="834"/>
      <c r="G98" s="834"/>
      <c r="H98" s="834"/>
      <c r="I98" s="835"/>
      <c r="J98" s="872" t="s">
        <v>297</v>
      </c>
      <c r="K98" s="873"/>
      <c r="L98" s="417" t="s">
        <v>573</v>
      </c>
      <c r="M98" s="418"/>
      <c r="N98" s="419"/>
    </row>
    <row r="99" spans="1:513" s="64" customFormat="1" ht="24.75" customHeight="1" thickBot="1">
      <c r="A99" s="827" t="s">
        <v>318</v>
      </c>
      <c r="B99" s="828"/>
      <c r="C99" s="828"/>
      <c r="D99" s="828"/>
      <c r="E99" s="828"/>
      <c r="F99" s="828"/>
      <c r="G99" s="828"/>
      <c r="H99" s="829"/>
      <c r="I99" s="868" t="s">
        <v>623</v>
      </c>
      <c r="J99" s="868"/>
      <c r="K99" s="869"/>
      <c r="L99" s="420"/>
      <c r="M99" s="421"/>
      <c r="N99" s="422"/>
      <c r="O99" s="63"/>
    </row>
    <row r="100" spans="1:513" s="64" customFormat="1" ht="21.75" customHeight="1" thickBot="1">
      <c r="A100" s="830"/>
      <c r="B100" s="831"/>
      <c r="C100" s="831"/>
      <c r="D100" s="831"/>
      <c r="E100" s="831"/>
      <c r="F100" s="831"/>
      <c r="G100" s="831"/>
      <c r="H100" s="831"/>
      <c r="I100" s="831"/>
      <c r="J100" s="831"/>
      <c r="K100" s="831"/>
      <c r="L100" s="831"/>
      <c r="M100" s="831"/>
      <c r="N100" s="832"/>
      <c r="O100" s="63"/>
    </row>
    <row r="101" spans="1:513" s="64" customFormat="1" ht="131.25" customHeight="1">
      <c r="A101" s="811" t="s">
        <v>447</v>
      </c>
      <c r="B101" s="812"/>
      <c r="C101" s="812"/>
      <c r="D101" s="812"/>
      <c r="E101" s="812"/>
      <c r="F101" s="812"/>
      <c r="G101" s="812"/>
      <c r="H101" s="812"/>
      <c r="I101" s="812"/>
      <c r="J101" s="812"/>
      <c r="K101" s="812"/>
      <c r="L101" s="812"/>
      <c r="M101" s="812"/>
      <c r="N101" s="812"/>
      <c r="O101" s="63"/>
    </row>
    <row r="102" spans="1:513" s="64" customFormat="1" ht="10.5" customHeight="1" thickBot="1">
      <c r="A102" s="332"/>
      <c r="B102" s="333"/>
      <c r="C102" s="333"/>
      <c r="D102" s="333"/>
      <c r="E102" s="333"/>
      <c r="F102" s="333"/>
      <c r="G102" s="333"/>
      <c r="H102" s="333"/>
      <c r="I102" s="333"/>
      <c r="J102" s="333"/>
      <c r="K102" s="333"/>
      <c r="L102" s="333"/>
      <c r="M102" s="333"/>
      <c r="N102" s="333"/>
      <c r="O102" s="63"/>
    </row>
    <row r="103" spans="1:513" s="64" customFormat="1" ht="24">
      <c r="A103" s="819" t="s">
        <v>249</v>
      </c>
      <c r="B103" s="819"/>
      <c r="C103" s="819"/>
      <c r="D103" s="819"/>
      <c r="E103" s="819"/>
      <c r="F103" s="819"/>
      <c r="G103" s="819"/>
      <c r="H103" s="819"/>
      <c r="I103" s="819"/>
      <c r="J103" s="820"/>
      <c r="K103" s="59" t="s">
        <v>141</v>
      </c>
      <c r="L103" s="763" t="str">
        <f>IF(L9="","",L9)</f>
        <v/>
      </c>
      <c r="M103" s="763"/>
      <c r="N103" s="764"/>
      <c r="O103" s="63"/>
    </row>
    <row r="104" spans="1:513" s="64" customFormat="1">
      <c r="A104" s="819"/>
      <c r="B104" s="819"/>
      <c r="C104" s="819"/>
      <c r="D104" s="819"/>
      <c r="E104" s="819"/>
      <c r="F104" s="819"/>
      <c r="G104" s="819"/>
      <c r="H104" s="819"/>
      <c r="I104" s="819"/>
      <c r="J104" s="820"/>
      <c r="K104" s="740" t="s">
        <v>2</v>
      </c>
      <c r="L104" s="742" t="str">
        <f>IF(B12="","",B12&amp;"　"&amp;D12)</f>
        <v>京都　太郎</v>
      </c>
      <c r="M104" s="742"/>
      <c r="N104" s="743"/>
      <c r="O104" s="63"/>
    </row>
    <row r="105" spans="1:513" s="64" customFormat="1" ht="14.25" thickBot="1">
      <c r="A105" s="819"/>
      <c r="B105" s="819"/>
      <c r="C105" s="819"/>
      <c r="D105" s="819"/>
      <c r="E105" s="819"/>
      <c r="F105" s="819"/>
      <c r="G105" s="819"/>
      <c r="H105" s="819"/>
      <c r="I105" s="819"/>
      <c r="J105" s="820"/>
      <c r="K105" s="741"/>
      <c r="L105" s="744"/>
      <c r="M105" s="744"/>
      <c r="N105" s="745"/>
      <c r="O105" s="63"/>
    </row>
    <row r="106" spans="1:513" s="64" customFormat="1" ht="4.5" customHeight="1" thickBot="1">
      <c r="E106" s="68"/>
      <c r="F106" s="68"/>
      <c r="G106" s="68"/>
      <c r="H106" s="68"/>
      <c r="I106" s="68"/>
      <c r="J106" s="68"/>
      <c r="K106" s="152"/>
      <c r="L106" s="260"/>
      <c r="M106" s="260"/>
      <c r="N106" s="260"/>
      <c r="O106" s="63"/>
    </row>
    <row r="107" spans="1:513" ht="13.5" customHeight="1" thickBot="1">
      <c r="A107" s="806" t="s">
        <v>248</v>
      </c>
      <c r="B107" s="712" t="s">
        <v>109</v>
      </c>
      <c r="C107" s="713"/>
      <c r="D107" s="713"/>
      <c r="E107" s="713"/>
      <c r="F107" s="800" t="s">
        <v>136</v>
      </c>
      <c r="G107" s="800"/>
      <c r="H107" s="800"/>
      <c r="I107" s="800"/>
      <c r="J107" s="802" t="s">
        <v>119</v>
      </c>
      <c r="K107" s="548"/>
      <c r="L107" s="63"/>
      <c r="M107" s="63"/>
      <c r="N107" s="63"/>
      <c r="O107" s="63"/>
      <c r="P107" s="64"/>
      <c r="Q107" s="64"/>
    </row>
    <row r="108" spans="1:513">
      <c r="A108" s="807"/>
      <c r="B108" s="809" t="s">
        <v>110</v>
      </c>
      <c r="C108" s="810"/>
      <c r="D108" s="810"/>
      <c r="E108" s="810"/>
      <c r="F108" s="801"/>
      <c r="G108" s="801"/>
      <c r="H108" s="801"/>
      <c r="I108" s="801"/>
      <c r="J108" s="803"/>
      <c r="K108" s="804"/>
      <c r="L108" s="63"/>
      <c r="M108" s="63"/>
      <c r="N108" s="63"/>
      <c r="O108" s="63"/>
      <c r="P108" s="64"/>
      <c r="Q108" s="64"/>
      <c r="R108" s="773" t="s">
        <v>186</v>
      </c>
      <c r="S108" s="774"/>
      <c r="T108" s="118" t="s">
        <v>215</v>
      </c>
    </row>
    <row r="109" spans="1:513" ht="15" customHeight="1">
      <c r="A109" s="807"/>
      <c r="B109" s="721"/>
      <c r="C109" s="722"/>
      <c r="D109" s="722"/>
      <c r="E109" s="722"/>
      <c r="F109" s="784"/>
      <c r="G109" s="785"/>
      <c r="H109" s="785"/>
      <c r="I109" s="786"/>
      <c r="J109" s="790"/>
      <c r="K109" s="791"/>
      <c r="L109" s="63"/>
      <c r="M109" s="63"/>
      <c r="N109" s="63"/>
      <c r="O109" s="63"/>
      <c r="P109" s="64"/>
      <c r="Q109" s="64"/>
      <c r="R109" s="119" t="str">
        <f>IF(B109="","",(YEAR(B110)-YEAR(B109))*12+MONTH(B110)-MONTH(B109)+1)</f>
        <v/>
      </c>
      <c r="S109" s="120" t="str">
        <f>IF(R109="","","（"&amp;R109&amp;"ヶ月）")</f>
        <v/>
      </c>
      <c r="T109" s="121" t="str">
        <f t="shared" ref="T109:T144" si="1">IF(B109="","",TEXT(EDATE(B109,-3),"ggge"))</f>
        <v/>
      </c>
    </row>
    <row r="110" spans="1:513" ht="15" customHeight="1">
      <c r="A110" s="807"/>
      <c r="B110" s="674"/>
      <c r="C110" s="675"/>
      <c r="D110" s="675"/>
      <c r="E110" s="676"/>
      <c r="F110" s="787"/>
      <c r="G110" s="788"/>
      <c r="H110" s="788"/>
      <c r="I110" s="789"/>
      <c r="J110" s="792"/>
      <c r="K110" s="793"/>
      <c r="L110" s="63"/>
      <c r="M110" s="63"/>
      <c r="N110" s="63"/>
      <c r="O110" s="63"/>
      <c r="P110" s="64"/>
      <c r="Q110" s="64"/>
      <c r="R110" s="119"/>
      <c r="S110" s="120"/>
      <c r="T110" s="121" t="str">
        <f t="shared" si="1"/>
        <v/>
      </c>
    </row>
    <row r="111" spans="1:513" ht="15" customHeight="1">
      <c r="A111" s="807"/>
      <c r="B111" s="721"/>
      <c r="C111" s="722"/>
      <c r="D111" s="722"/>
      <c r="E111" s="722"/>
      <c r="F111" s="787"/>
      <c r="G111" s="788"/>
      <c r="H111" s="788"/>
      <c r="I111" s="789"/>
      <c r="J111" s="792"/>
      <c r="K111" s="793"/>
      <c r="L111" s="63"/>
      <c r="M111" s="63"/>
      <c r="N111" s="63"/>
      <c r="O111" s="63"/>
      <c r="P111" s="64"/>
      <c r="Q111" s="64"/>
      <c r="R111" s="119" t="str">
        <f>IF(B111="","",(YEAR(B112)-YEAR(B111))*12+MONTH(B112)-MONTH(B111)+1)</f>
        <v/>
      </c>
      <c r="S111" s="120" t="str">
        <f>IF(R111="","","（"&amp;R111&amp;"ヶ月）")</f>
        <v/>
      </c>
      <c r="T111" s="121" t="str">
        <f t="shared" si="1"/>
        <v/>
      </c>
    </row>
    <row r="112" spans="1:513" ht="15" customHeight="1">
      <c r="A112" s="807"/>
      <c r="B112" s="674"/>
      <c r="C112" s="675"/>
      <c r="D112" s="675"/>
      <c r="E112" s="676"/>
      <c r="F112" s="787"/>
      <c r="G112" s="788"/>
      <c r="H112" s="788"/>
      <c r="I112" s="789"/>
      <c r="J112" s="792"/>
      <c r="K112" s="793"/>
      <c r="L112" s="63"/>
      <c r="M112" s="63"/>
      <c r="N112" s="63"/>
      <c r="O112" s="63"/>
      <c r="P112" s="64"/>
      <c r="Q112" s="64"/>
      <c r="R112" s="119"/>
      <c r="S112" s="120"/>
      <c r="T112" s="121" t="str">
        <f t="shared" si="1"/>
        <v/>
      </c>
    </row>
    <row r="113" spans="1:513" s="25" customFormat="1" ht="15" customHeight="1">
      <c r="A113" s="807"/>
      <c r="B113" s="721"/>
      <c r="C113" s="722"/>
      <c r="D113" s="722"/>
      <c r="E113" s="722"/>
      <c r="F113" s="787"/>
      <c r="G113" s="788"/>
      <c r="H113" s="788"/>
      <c r="I113" s="789"/>
      <c r="J113" s="792"/>
      <c r="K113" s="793"/>
      <c r="L113" s="63"/>
      <c r="M113" s="63"/>
      <c r="N113" s="63"/>
      <c r="O113" s="63"/>
      <c r="P113" s="64"/>
      <c r="Q113" s="64"/>
      <c r="R113" s="119" t="str">
        <f>IF(B113="","",(YEAR(B114)-YEAR(B113))*12+MONTH(B114)-MONTH(B113)+1)</f>
        <v/>
      </c>
      <c r="S113" s="120" t="str">
        <f>IF(R113="","","（"&amp;R113&amp;"ヶ月）")</f>
        <v/>
      </c>
      <c r="T113" s="121" t="str">
        <f t="shared" si="1"/>
        <v/>
      </c>
      <c r="U113" s="64"/>
      <c r="V113" s="64"/>
      <c r="W113" s="64"/>
      <c r="X113" s="64"/>
      <c r="Y113" s="64"/>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ME113" s="63"/>
      <c r="MF113" s="63"/>
      <c r="MG113" s="63"/>
      <c r="MH113" s="63"/>
      <c r="MI113" s="63"/>
      <c r="MJ113" s="63"/>
      <c r="MK113" s="63"/>
      <c r="ML113" s="63"/>
      <c r="MM113" s="63"/>
      <c r="MN113" s="63"/>
      <c r="MO113" s="63"/>
      <c r="MP113" s="63"/>
      <c r="MQ113" s="63"/>
      <c r="MR113" s="63"/>
      <c r="MS113" s="63"/>
      <c r="MT113" s="63"/>
      <c r="MU113" s="63"/>
      <c r="MV113" s="63"/>
      <c r="MW113" s="63"/>
      <c r="MX113" s="63"/>
      <c r="MY113" s="63"/>
      <c r="MZ113" s="63"/>
      <c r="NA113" s="63"/>
      <c r="NB113" s="63"/>
      <c r="NC113" s="63"/>
      <c r="ND113" s="63"/>
      <c r="NE113" s="63"/>
      <c r="NF113" s="63"/>
      <c r="NG113" s="63"/>
      <c r="NH113" s="63"/>
      <c r="NI113" s="63"/>
      <c r="NJ113" s="63"/>
      <c r="NK113" s="63"/>
      <c r="NL113" s="63"/>
      <c r="NM113" s="63"/>
      <c r="NN113" s="63"/>
      <c r="NO113" s="63"/>
      <c r="NP113" s="63"/>
      <c r="NQ113" s="63"/>
      <c r="NR113" s="63"/>
      <c r="NS113" s="63"/>
      <c r="NT113" s="63"/>
      <c r="NU113" s="63"/>
      <c r="NV113" s="63"/>
      <c r="NW113" s="63"/>
      <c r="NX113" s="63"/>
      <c r="NY113" s="63"/>
      <c r="NZ113" s="63"/>
      <c r="OA113" s="63"/>
      <c r="OB113" s="63"/>
      <c r="OC113" s="63"/>
      <c r="OD113" s="63"/>
      <c r="OE113" s="63"/>
      <c r="OF113" s="63"/>
      <c r="OG113" s="63"/>
      <c r="OH113" s="63"/>
      <c r="OI113" s="63"/>
      <c r="OJ113" s="63"/>
      <c r="OK113" s="63"/>
      <c r="OL113" s="63"/>
      <c r="OM113" s="63"/>
      <c r="ON113" s="63"/>
      <c r="OO113" s="63"/>
      <c r="OP113" s="63"/>
      <c r="OQ113" s="63"/>
      <c r="OR113" s="63"/>
      <c r="OS113" s="63"/>
      <c r="OT113" s="63"/>
      <c r="OU113" s="63"/>
      <c r="OV113" s="63"/>
      <c r="OW113" s="63"/>
      <c r="OX113" s="63"/>
      <c r="OY113" s="63"/>
      <c r="OZ113" s="63"/>
      <c r="PA113" s="63"/>
      <c r="PB113" s="63"/>
      <c r="PC113" s="63"/>
      <c r="PD113" s="63"/>
      <c r="PE113" s="63"/>
      <c r="PF113" s="63"/>
      <c r="PG113" s="63"/>
      <c r="PH113" s="63"/>
      <c r="PI113" s="63"/>
      <c r="PJ113" s="63"/>
      <c r="PK113" s="63"/>
      <c r="PL113" s="63"/>
      <c r="PM113" s="63"/>
      <c r="PN113" s="63"/>
      <c r="PO113" s="63"/>
      <c r="PP113" s="63"/>
      <c r="PQ113" s="63"/>
      <c r="PR113" s="63"/>
      <c r="PS113" s="63"/>
      <c r="PT113" s="63"/>
      <c r="PU113" s="63"/>
      <c r="PV113" s="63"/>
      <c r="PW113" s="63"/>
      <c r="PX113" s="63"/>
      <c r="PY113" s="63"/>
      <c r="PZ113" s="63"/>
      <c r="QA113" s="63"/>
      <c r="QB113" s="63"/>
      <c r="QC113" s="63"/>
      <c r="QD113" s="63"/>
      <c r="QE113" s="63"/>
      <c r="QF113" s="63"/>
      <c r="QG113" s="63"/>
      <c r="QH113" s="63"/>
      <c r="QI113" s="63"/>
      <c r="QJ113" s="63"/>
      <c r="QK113" s="63"/>
      <c r="QL113" s="63"/>
      <c r="QM113" s="63"/>
      <c r="QN113" s="63"/>
      <c r="QO113" s="63"/>
      <c r="QP113" s="63"/>
      <c r="QQ113" s="63"/>
      <c r="QR113" s="63"/>
      <c r="QS113" s="63"/>
      <c r="QT113" s="63"/>
      <c r="QU113" s="63"/>
      <c r="QV113" s="63"/>
      <c r="QW113" s="63"/>
      <c r="QX113" s="63"/>
      <c r="QY113" s="63"/>
      <c r="QZ113" s="63"/>
      <c r="RA113" s="63"/>
      <c r="RB113" s="63"/>
      <c r="RC113" s="63"/>
      <c r="RD113" s="63"/>
      <c r="RE113" s="63"/>
      <c r="RF113" s="63"/>
      <c r="RG113" s="63"/>
      <c r="RH113" s="63"/>
      <c r="RI113" s="63"/>
      <c r="RJ113" s="63"/>
      <c r="RK113" s="63"/>
      <c r="RL113" s="63"/>
      <c r="RM113" s="63"/>
      <c r="RN113" s="63"/>
      <c r="RO113" s="63"/>
      <c r="RP113" s="63"/>
      <c r="RQ113" s="63"/>
      <c r="RR113" s="63"/>
      <c r="RS113" s="63"/>
      <c r="RT113" s="63"/>
      <c r="RU113" s="63"/>
      <c r="RV113" s="63"/>
      <c r="RW113" s="63"/>
      <c r="RX113" s="63"/>
      <c r="RY113" s="63"/>
      <c r="RZ113" s="63"/>
      <c r="SA113" s="63"/>
      <c r="SB113" s="63"/>
      <c r="SC113" s="63"/>
      <c r="SD113" s="63"/>
      <c r="SE113" s="63"/>
      <c r="SF113" s="63"/>
      <c r="SG113" s="63"/>
      <c r="SH113" s="63"/>
      <c r="SI113" s="63"/>
      <c r="SJ113" s="63"/>
      <c r="SK113" s="63"/>
      <c r="SL113" s="63"/>
      <c r="SM113" s="63"/>
      <c r="SN113" s="63"/>
      <c r="SO113" s="63"/>
      <c r="SP113" s="63"/>
      <c r="SQ113" s="63"/>
      <c r="SR113" s="63"/>
      <c r="SS113" s="63"/>
    </row>
    <row r="114" spans="1:513" s="25" customFormat="1" ht="15" customHeight="1">
      <c r="A114" s="807"/>
      <c r="B114" s="674"/>
      <c r="C114" s="675"/>
      <c r="D114" s="675"/>
      <c r="E114" s="676"/>
      <c r="F114" s="787"/>
      <c r="G114" s="788"/>
      <c r="H114" s="788"/>
      <c r="I114" s="789"/>
      <c r="J114" s="792"/>
      <c r="K114" s="793"/>
      <c r="L114" s="63"/>
      <c r="M114" s="63"/>
      <c r="N114" s="63"/>
      <c r="O114" s="63"/>
      <c r="P114" s="64"/>
      <c r="Q114" s="64"/>
      <c r="R114" s="119"/>
      <c r="S114" s="120"/>
      <c r="T114" s="121" t="str">
        <f t="shared" si="1"/>
        <v/>
      </c>
      <c r="U114" s="64"/>
      <c r="V114" s="64"/>
      <c r="W114" s="64"/>
      <c r="X114" s="64"/>
      <c r="Y114" s="64"/>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ME114" s="63"/>
      <c r="MF114" s="63"/>
      <c r="MG114" s="63"/>
      <c r="MH114" s="63"/>
      <c r="MI114" s="63"/>
      <c r="MJ114" s="63"/>
      <c r="MK114" s="63"/>
      <c r="ML114" s="63"/>
      <c r="MM114" s="63"/>
      <c r="MN114" s="63"/>
      <c r="MO114" s="63"/>
      <c r="MP114" s="63"/>
      <c r="MQ114" s="63"/>
      <c r="MR114" s="63"/>
      <c r="MS114" s="63"/>
      <c r="MT114" s="63"/>
      <c r="MU114" s="63"/>
      <c r="MV114" s="63"/>
      <c r="MW114" s="63"/>
      <c r="MX114" s="63"/>
      <c r="MY114" s="63"/>
      <c r="MZ114" s="63"/>
      <c r="NA114" s="63"/>
      <c r="NB114" s="63"/>
      <c r="NC114" s="63"/>
      <c r="ND114" s="63"/>
      <c r="NE114" s="63"/>
      <c r="NF114" s="63"/>
      <c r="NG114" s="63"/>
      <c r="NH114" s="63"/>
      <c r="NI114" s="63"/>
      <c r="NJ114" s="63"/>
      <c r="NK114" s="63"/>
      <c r="NL114" s="63"/>
      <c r="NM114" s="63"/>
      <c r="NN114" s="63"/>
      <c r="NO114" s="63"/>
      <c r="NP114" s="63"/>
      <c r="NQ114" s="63"/>
      <c r="NR114" s="63"/>
      <c r="NS114" s="63"/>
      <c r="NT114" s="63"/>
      <c r="NU114" s="63"/>
      <c r="NV114" s="63"/>
      <c r="NW114" s="63"/>
      <c r="NX114" s="63"/>
      <c r="NY114" s="63"/>
      <c r="NZ114" s="63"/>
      <c r="OA114" s="63"/>
      <c r="OB114" s="63"/>
      <c r="OC114" s="63"/>
      <c r="OD114" s="63"/>
      <c r="OE114" s="63"/>
      <c r="OF114" s="63"/>
      <c r="OG114" s="63"/>
      <c r="OH114" s="63"/>
      <c r="OI114" s="63"/>
      <c r="OJ114" s="63"/>
      <c r="OK114" s="63"/>
      <c r="OL114" s="63"/>
      <c r="OM114" s="63"/>
      <c r="ON114" s="63"/>
      <c r="OO114" s="63"/>
      <c r="OP114" s="63"/>
      <c r="OQ114" s="63"/>
      <c r="OR114" s="63"/>
      <c r="OS114" s="63"/>
      <c r="OT114" s="63"/>
      <c r="OU114" s="63"/>
      <c r="OV114" s="63"/>
      <c r="OW114" s="63"/>
      <c r="OX114" s="63"/>
      <c r="OY114" s="63"/>
      <c r="OZ114" s="63"/>
      <c r="PA114" s="63"/>
      <c r="PB114" s="63"/>
      <c r="PC114" s="63"/>
      <c r="PD114" s="63"/>
      <c r="PE114" s="63"/>
      <c r="PF114" s="63"/>
      <c r="PG114" s="63"/>
      <c r="PH114" s="63"/>
      <c r="PI114" s="63"/>
      <c r="PJ114" s="63"/>
      <c r="PK114" s="63"/>
      <c r="PL114" s="63"/>
      <c r="PM114" s="63"/>
      <c r="PN114" s="63"/>
      <c r="PO114" s="63"/>
      <c r="PP114" s="63"/>
      <c r="PQ114" s="63"/>
      <c r="PR114" s="63"/>
      <c r="PS114" s="63"/>
      <c r="PT114" s="63"/>
      <c r="PU114" s="63"/>
      <c r="PV114" s="63"/>
      <c r="PW114" s="63"/>
      <c r="PX114" s="63"/>
      <c r="PY114" s="63"/>
      <c r="PZ114" s="63"/>
      <c r="QA114" s="63"/>
      <c r="QB114" s="63"/>
      <c r="QC114" s="63"/>
      <c r="QD114" s="63"/>
      <c r="QE114" s="63"/>
      <c r="QF114" s="63"/>
      <c r="QG114" s="63"/>
      <c r="QH114" s="63"/>
      <c r="QI114" s="63"/>
      <c r="QJ114" s="63"/>
      <c r="QK114" s="63"/>
      <c r="QL114" s="63"/>
      <c r="QM114" s="63"/>
      <c r="QN114" s="63"/>
      <c r="QO114" s="63"/>
      <c r="QP114" s="63"/>
      <c r="QQ114" s="63"/>
      <c r="QR114" s="63"/>
      <c r="QS114" s="63"/>
      <c r="QT114" s="63"/>
      <c r="QU114" s="63"/>
      <c r="QV114" s="63"/>
      <c r="QW114" s="63"/>
      <c r="QX114" s="63"/>
      <c r="QY114" s="63"/>
      <c r="QZ114" s="63"/>
      <c r="RA114" s="63"/>
      <c r="RB114" s="63"/>
      <c r="RC114" s="63"/>
      <c r="RD114" s="63"/>
      <c r="RE114" s="63"/>
      <c r="RF114" s="63"/>
      <c r="RG114" s="63"/>
      <c r="RH114" s="63"/>
      <c r="RI114" s="63"/>
      <c r="RJ114" s="63"/>
      <c r="RK114" s="63"/>
      <c r="RL114" s="63"/>
      <c r="RM114" s="63"/>
      <c r="RN114" s="63"/>
      <c r="RO114" s="63"/>
      <c r="RP114" s="63"/>
      <c r="RQ114" s="63"/>
      <c r="RR114" s="63"/>
      <c r="RS114" s="63"/>
      <c r="RT114" s="63"/>
      <c r="RU114" s="63"/>
      <c r="RV114" s="63"/>
      <c r="RW114" s="63"/>
      <c r="RX114" s="63"/>
      <c r="RY114" s="63"/>
      <c r="RZ114" s="63"/>
      <c r="SA114" s="63"/>
      <c r="SB114" s="63"/>
      <c r="SC114" s="63"/>
      <c r="SD114" s="63"/>
      <c r="SE114" s="63"/>
      <c r="SF114" s="63"/>
      <c r="SG114" s="63"/>
      <c r="SH114" s="63"/>
      <c r="SI114" s="63"/>
      <c r="SJ114" s="63"/>
      <c r="SK114" s="63"/>
      <c r="SL114" s="63"/>
      <c r="SM114" s="63"/>
      <c r="SN114" s="63"/>
      <c r="SO114" s="63"/>
      <c r="SP114" s="63"/>
      <c r="SQ114" s="63"/>
      <c r="SR114" s="63"/>
      <c r="SS114" s="63"/>
    </row>
    <row r="115" spans="1:513" s="25" customFormat="1" ht="15" customHeight="1">
      <c r="A115" s="807"/>
      <c r="B115" s="721"/>
      <c r="C115" s="722"/>
      <c r="D115" s="722"/>
      <c r="E115" s="722"/>
      <c r="F115" s="787"/>
      <c r="G115" s="788"/>
      <c r="H115" s="788"/>
      <c r="I115" s="789"/>
      <c r="J115" s="792"/>
      <c r="K115" s="793"/>
      <c r="L115" s="63"/>
      <c r="M115" s="63"/>
      <c r="N115" s="63"/>
      <c r="O115" s="63"/>
      <c r="P115" s="64"/>
      <c r="Q115" s="64"/>
      <c r="R115" s="119" t="str">
        <f>IF(B115="","",(YEAR(B116)-YEAR(B115))*12+MONTH(B116)-MONTH(B115)+1)</f>
        <v/>
      </c>
      <c r="S115" s="120" t="str">
        <f>IF(R115="","","（"&amp;R115&amp;"ヶ月）")</f>
        <v/>
      </c>
      <c r="T115" s="121" t="str">
        <f t="shared" si="1"/>
        <v/>
      </c>
      <c r="U115" s="64"/>
      <c r="V115" s="64"/>
      <c r="W115" s="64"/>
      <c r="X115" s="64"/>
      <c r="Y115" s="64"/>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ME115" s="63"/>
      <c r="MF115" s="63"/>
      <c r="MG115" s="63"/>
      <c r="MH115" s="63"/>
      <c r="MI115" s="63"/>
      <c r="MJ115" s="63"/>
      <c r="MK115" s="63"/>
      <c r="ML115" s="63"/>
      <c r="MM115" s="63"/>
      <c r="MN115" s="63"/>
      <c r="MO115" s="63"/>
      <c r="MP115" s="63"/>
      <c r="MQ115" s="63"/>
      <c r="MR115" s="63"/>
      <c r="MS115" s="63"/>
      <c r="MT115" s="63"/>
      <c r="MU115" s="63"/>
      <c r="MV115" s="63"/>
      <c r="MW115" s="63"/>
      <c r="MX115" s="63"/>
      <c r="MY115" s="63"/>
      <c r="MZ115" s="63"/>
      <c r="NA115" s="63"/>
      <c r="NB115" s="63"/>
      <c r="NC115" s="63"/>
      <c r="ND115" s="63"/>
      <c r="NE115" s="63"/>
      <c r="NF115" s="63"/>
      <c r="NG115" s="63"/>
      <c r="NH115" s="63"/>
      <c r="NI115" s="63"/>
      <c r="NJ115" s="63"/>
      <c r="NK115" s="63"/>
      <c r="NL115" s="63"/>
      <c r="NM115" s="63"/>
      <c r="NN115" s="63"/>
      <c r="NO115" s="63"/>
      <c r="NP115" s="63"/>
      <c r="NQ115" s="63"/>
      <c r="NR115" s="63"/>
      <c r="NS115" s="63"/>
      <c r="NT115" s="63"/>
      <c r="NU115" s="63"/>
      <c r="NV115" s="63"/>
      <c r="NW115" s="63"/>
      <c r="NX115" s="63"/>
      <c r="NY115" s="63"/>
      <c r="NZ115" s="63"/>
      <c r="OA115" s="63"/>
      <c r="OB115" s="63"/>
      <c r="OC115" s="63"/>
      <c r="OD115" s="63"/>
      <c r="OE115" s="63"/>
      <c r="OF115" s="63"/>
      <c r="OG115" s="63"/>
      <c r="OH115" s="63"/>
      <c r="OI115" s="63"/>
      <c r="OJ115" s="63"/>
      <c r="OK115" s="63"/>
      <c r="OL115" s="63"/>
      <c r="OM115" s="63"/>
      <c r="ON115" s="63"/>
      <c r="OO115" s="63"/>
      <c r="OP115" s="63"/>
      <c r="OQ115" s="63"/>
      <c r="OR115" s="63"/>
      <c r="OS115" s="63"/>
      <c r="OT115" s="63"/>
      <c r="OU115" s="63"/>
      <c r="OV115" s="63"/>
      <c r="OW115" s="63"/>
      <c r="OX115" s="63"/>
      <c r="OY115" s="63"/>
      <c r="OZ115" s="63"/>
      <c r="PA115" s="63"/>
      <c r="PB115" s="63"/>
      <c r="PC115" s="63"/>
      <c r="PD115" s="63"/>
      <c r="PE115" s="63"/>
      <c r="PF115" s="63"/>
      <c r="PG115" s="63"/>
      <c r="PH115" s="63"/>
      <c r="PI115" s="63"/>
      <c r="PJ115" s="63"/>
      <c r="PK115" s="63"/>
      <c r="PL115" s="63"/>
      <c r="PM115" s="63"/>
      <c r="PN115" s="63"/>
      <c r="PO115" s="63"/>
      <c r="PP115" s="63"/>
      <c r="PQ115" s="63"/>
      <c r="PR115" s="63"/>
      <c r="PS115" s="63"/>
      <c r="PT115" s="63"/>
      <c r="PU115" s="63"/>
      <c r="PV115" s="63"/>
      <c r="PW115" s="63"/>
      <c r="PX115" s="63"/>
      <c r="PY115" s="63"/>
      <c r="PZ115" s="63"/>
      <c r="QA115" s="63"/>
      <c r="QB115" s="63"/>
      <c r="QC115" s="63"/>
      <c r="QD115" s="63"/>
      <c r="QE115" s="63"/>
      <c r="QF115" s="63"/>
      <c r="QG115" s="63"/>
      <c r="QH115" s="63"/>
      <c r="QI115" s="63"/>
      <c r="QJ115" s="63"/>
      <c r="QK115" s="63"/>
      <c r="QL115" s="63"/>
      <c r="QM115" s="63"/>
      <c r="QN115" s="63"/>
      <c r="QO115" s="63"/>
      <c r="QP115" s="63"/>
      <c r="QQ115" s="63"/>
      <c r="QR115" s="63"/>
      <c r="QS115" s="63"/>
      <c r="QT115" s="63"/>
      <c r="QU115" s="63"/>
      <c r="QV115" s="63"/>
      <c r="QW115" s="63"/>
      <c r="QX115" s="63"/>
      <c r="QY115" s="63"/>
      <c r="QZ115" s="63"/>
      <c r="RA115" s="63"/>
      <c r="RB115" s="63"/>
      <c r="RC115" s="63"/>
      <c r="RD115" s="63"/>
      <c r="RE115" s="63"/>
      <c r="RF115" s="63"/>
      <c r="RG115" s="63"/>
      <c r="RH115" s="63"/>
      <c r="RI115" s="63"/>
      <c r="RJ115" s="63"/>
      <c r="RK115" s="63"/>
      <c r="RL115" s="63"/>
      <c r="RM115" s="63"/>
      <c r="RN115" s="63"/>
      <c r="RO115" s="63"/>
      <c r="RP115" s="63"/>
      <c r="RQ115" s="63"/>
      <c r="RR115" s="63"/>
      <c r="RS115" s="63"/>
      <c r="RT115" s="63"/>
      <c r="RU115" s="63"/>
      <c r="RV115" s="63"/>
      <c r="RW115" s="63"/>
      <c r="RX115" s="63"/>
      <c r="RY115" s="63"/>
      <c r="RZ115" s="63"/>
      <c r="SA115" s="63"/>
      <c r="SB115" s="63"/>
      <c r="SC115" s="63"/>
      <c r="SD115" s="63"/>
      <c r="SE115" s="63"/>
      <c r="SF115" s="63"/>
      <c r="SG115" s="63"/>
      <c r="SH115" s="63"/>
      <c r="SI115" s="63"/>
      <c r="SJ115" s="63"/>
      <c r="SK115" s="63"/>
      <c r="SL115" s="63"/>
      <c r="SM115" s="63"/>
      <c r="SN115" s="63"/>
      <c r="SO115" s="63"/>
      <c r="SP115" s="63"/>
      <c r="SQ115" s="63"/>
      <c r="SR115" s="63"/>
      <c r="SS115" s="63"/>
    </row>
    <row r="116" spans="1:513" s="25" customFormat="1" ht="15" customHeight="1">
      <c r="A116" s="807"/>
      <c r="B116" s="674"/>
      <c r="C116" s="675"/>
      <c r="D116" s="675"/>
      <c r="E116" s="676"/>
      <c r="F116" s="787"/>
      <c r="G116" s="788"/>
      <c r="H116" s="788"/>
      <c r="I116" s="789"/>
      <c r="J116" s="792"/>
      <c r="K116" s="793"/>
      <c r="L116" s="63"/>
      <c r="M116" s="63"/>
      <c r="N116" s="63"/>
      <c r="O116" s="63"/>
      <c r="P116" s="64"/>
      <c r="Q116" s="64"/>
      <c r="R116" s="119"/>
      <c r="S116" s="120"/>
      <c r="T116" s="121" t="str">
        <f t="shared" si="1"/>
        <v/>
      </c>
      <c r="U116" s="64"/>
      <c r="V116" s="64"/>
      <c r="W116" s="64"/>
      <c r="X116" s="64"/>
      <c r="Y116" s="64"/>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ME116" s="63"/>
      <c r="MF116" s="63"/>
      <c r="MG116" s="63"/>
      <c r="MH116" s="63"/>
      <c r="MI116" s="63"/>
      <c r="MJ116" s="63"/>
      <c r="MK116" s="63"/>
      <c r="ML116" s="63"/>
      <c r="MM116" s="63"/>
      <c r="MN116" s="63"/>
      <c r="MO116" s="63"/>
      <c r="MP116" s="63"/>
      <c r="MQ116" s="63"/>
      <c r="MR116" s="63"/>
      <c r="MS116" s="63"/>
      <c r="MT116" s="63"/>
      <c r="MU116" s="63"/>
      <c r="MV116" s="63"/>
      <c r="MW116" s="63"/>
      <c r="MX116" s="63"/>
      <c r="MY116" s="63"/>
      <c r="MZ116" s="63"/>
      <c r="NA116" s="63"/>
      <c r="NB116" s="63"/>
      <c r="NC116" s="63"/>
      <c r="ND116" s="63"/>
      <c r="NE116" s="63"/>
      <c r="NF116" s="63"/>
      <c r="NG116" s="63"/>
      <c r="NH116" s="63"/>
      <c r="NI116" s="63"/>
      <c r="NJ116" s="63"/>
      <c r="NK116" s="63"/>
      <c r="NL116" s="63"/>
      <c r="NM116" s="63"/>
      <c r="NN116" s="63"/>
      <c r="NO116" s="63"/>
      <c r="NP116" s="63"/>
      <c r="NQ116" s="63"/>
      <c r="NR116" s="63"/>
      <c r="NS116" s="63"/>
      <c r="NT116" s="63"/>
      <c r="NU116" s="63"/>
      <c r="NV116" s="63"/>
      <c r="NW116" s="63"/>
      <c r="NX116" s="63"/>
      <c r="NY116" s="63"/>
      <c r="NZ116" s="63"/>
      <c r="OA116" s="63"/>
      <c r="OB116" s="63"/>
      <c r="OC116" s="63"/>
      <c r="OD116" s="63"/>
      <c r="OE116" s="63"/>
      <c r="OF116" s="63"/>
      <c r="OG116" s="63"/>
      <c r="OH116" s="63"/>
      <c r="OI116" s="63"/>
      <c r="OJ116" s="63"/>
      <c r="OK116" s="63"/>
      <c r="OL116" s="63"/>
      <c r="OM116" s="63"/>
      <c r="ON116" s="63"/>
      <c r="OO116" s="63"/>
      <c r="OP116" s="63"/>
      <c r="OQ116" s="63"/>
      <c r="OR116" s="63"/>
      <c r="OS116" s="63"/>
      <c r="OT116" s="63"/>
      <c r="OU116" s="63"/>
      <c r="OV116" s="63"/>
      <c r="OW116" s="63"/>
      <c r="OX116" s="63"/>
      <c r="OY116" s="63"/>
      <c r="OZ116" s="63"/>
      <c r="PA116" s="63"/>
      <c r="PB116" s="63"/>
      <c r="PC116" s="63"/>
      <c r="PD116" s="63"/>
      <c r="PE116" s="63"/>
      <c r="PF116" s="63"/>
      <c r="PG116" s="63"/>
      <c r="PH116" s="63"/>
      <c r="PI116" s="63"/>
      <c r="PJ116" s="63"/>
      <c r="PK116" s="63"/>
      <c r="PL116" s="63"/>
      <c r="PM116" s="63"/>
      <c r="PN116" s="63"/>
      <c r="PO116" s="63"/>
      <c r="PP116" s="63"/>
      <c r="PQ116" s="63"/>
      <c r="PR116" s="63"/>
      <c r="PS116" s="63"/>
      <c r="PT116" s="63"/>
      <c r="PU116" s="63"/>
      <c r="PV116" s="63"/>
      <c r="PW116" s="63"/>
      <c r="PX116" s="63"/>
      <c r="PY116" s="63"/>
      <c r="PZ116" s="63"/>
      <c r="QA116" s="63"/>
      <c r="QB116" s="63"/>
      <c r="QC116" s="63"/>
      <c r="QD116" s="63"/>
      <c r="QE116" s="63"/>
      <c r="QF116" s="63"/>
      <c r="QG116" s="63"/>
      <c r="QH116" s="63"/>
      <c r="QI116" s="63"/>
      <c r="QJ116" s="63"/>
      <c r="QK116" s="63"/>
      <c r="QL116" s="63"/>
      <c r="QM116" s="63"/>
      <c r="QN116" s="63"/>
      <c r="QO116" s="63"/>
      <c r="QP116" s="63"/>
      <c r="QQ116" s="63"/>
      <c r="QR116" s="63"/>
      <c r="QS116" s="63"/>
      <c r="QT116" s="63"/>
      <c r="QU116" s="63"/>
      <c r="QV116" s="63"/>
      <c r="QW116" s="63"/>
      <c r="QX116" s="63"/>
      <c r="QY116" s="63"/>
      <c r="QZ116" s="63"/>
      <c r="RA116" s="63"/>
      <c r="RB116" s="63"/>
      <c r="RC116" s="63"/>
      <c r="RD116" s="63"/>
      <c r="RE116" s="63"/>
      <c r="RF116" s="63"/>
      <c r="RG116" s="63"/>
      <c r="RH116" s="63"/>
      <c r="RI116" s="63"/>
      <c r="RJ116" s="63"/>
      <c r="RK116" s="63"/>
      <c r="RL116" s="63"/>
      <c r="RM116" s="63"/>
      <c r="RN116" s="63"/>
      <c r="RO116" s="63"/>
      <c r="RP116" s="63"/>
      <c r="RQ116" s="63"/>
      <c r="RR116" s="63"/>
      <c r="RS116" s="63"/>
      <c r="RT116" s="63"/>
      <c r="RU116" s="63"/>
      <c r="RV116" s="63"/>
      <c r="RW116" s="63"/>
      <c r="RX116" s="63"/>
      <c r="RY116" s="63"/>
      <c r="RZ116" s="63"/>
      <c r="SA116" s="63"/>
      <c r="SB116" s="63"/>
      <c r="SC116" s="63"/>
      <c r="SD116" s="63"/>
      <c r="SE116" s="63"/>
      <c r="SF116" s="63"/>
      <c r="SG116" s="63"/>
      <c r="SH116" s="63"/>
      <c r="SI116" s="63"/>
      <c r="SJ116" s="63"/>
      <c r="SK116" s="63"/>
      <c r="SL116" s="63"/>
      <c r="SM116" s="63"/>
      <c r="SN116" s="63"/>
      <c r="SO116" s="63"/>
      <c r="SP116" s="63"/>
      <c r="SQ116" s="63"/>
      <c r="SR116" s="63"/>
      <c r="SS116" s="63"/>
    </row>
    <row r="117" spans="1:513" s="25" customFormat="1" ht="15" customHeight="1">
      <c r="A117" s="807"/>
      <c r="B117" s="721"/>
      <c r="C117" s="722"/>
      <c r="D117" s="722"/>
      <c r="E117" s="722"/>
      <c r="F117" s="787"/>
      <c r="G117" s="788"/>
      <c r="H117" s="788"/>
      <c r="I117" s="789"/>
      <c r="J117" s="792"/>
      <c r="K117" s="793"/>
      <c r="L117" s="63"/>
      <c r="M117" s="63"/>
      <c r="N117" s="63"/>
      <c r="O117" s="63"/>
      <c r="P117" s="64"/>
      <c r="Q117" s="64"/>
      <c r="R117" s="119" t="str">
        <f>IF(B117="","",(YEAR(B118)-YEAR(B117))*12+MONTH(B118)-MONTH(B117)+1)</f>
        <v/>
      </c>
      <c r="S117" s="120" t="str">
        <f>IF(R117="","","（"&amp;R117&amp;"ヶ月）")</f>
        <v/>
      </c>
      <c r="T117" s="121" t="str">
        <f t="shared" si="1"/>
        <v/>
      </c>
      <c r="U117" s="64"/>
      <c r="V117" s="64"/>
      <c r="W117" s="64"/>
      <c r="X117" s="64"/>
      <c r="Y117" s="64"/>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ME117" s="63"/>
      <c r="MF117" s="63"/>
      <c r="MG117" s="63"/>
      <c r="MH117" s="63"/>
      <c r="MI117" s="63"/>
      <c r="MJ117" s="63"/>
      <c r="MK117" s="63"/>
      <c r="ML117" s="63"/>
      <c r="MM117" s="63"/>
      <c r="MN117" s="63"/>
      <c r="MO117" s="63"/>
      <c r="MP117" s="63"/>
      <c r="MQ117" s="63"/>
      <c r="MR117" s="63"/>
      <c r="MS117" s="63"/>
      <c r="MT117" s="63"/>
      <c r="MU117" s="63"/>
      <c r="MV117" s="63"/>
      <c r="MW117" s="63"/>
      <c r="MX117" s="63"/>
      <c r="MY117" s="63"/>
      <c r="MZ117" s="63"/>
      <c r="NA117" s="63"/>
      <c r="NB117" s="63"/>
      <c r="NC117" s="63"/>
      <c r="ND117" s="63"/>
      <c r="NE117" s="63"/>
      <c r="NF117" s="63"/>
      <c r="NG117" s="63"/>
      <c r="NH117" s="63"/>
      <c r="NI117" s="63"/>
      <c r="NJ117" s="63"/>
      <c r="NK117" s="63"/>
      <c r="NL117" s="63"/>
      <c r="NM117" s="63"/>
      <c r="NN117" s="63"/>
      <c r="NO117" s="63"/>
      <c r="NP117" s="63"/>
      <c r="NQ117" s="63"/>
      <c r="NR117" s="63"/>
      <c r="NS117" s="63"/>
      <c r="NT117" s="63"/>
      <c r="NU117" s="63"/>
      <c r="NV117" s="63"/>
      <c r="NW117" s="63"/>
      <c r="NX117" s="63"/>
      <c r="NY117" s="63"/>
      <c r="NZ117" s="63"/>
      <c r="OA117" s="63"/>
      <c r="OB117" s="63"/>
      <c r="OC117" s="63"/>
      <c r="OD117" s="63"/>
      <c r="OE117" s="63"/>
      <c r="OF117" s="63"/>
      <c r="OG117" s="63"/>
      <c r="OH117" s="63"/>
      <c r="OI117" s="63"/>
      <c r="OJ117" s="63"/>
      <c r="OK117" s="63"/>
      <c r="OL117" s="63"/>
      <c r="OM117" s="63"/>
      <c r="ON117" s="63"/>
      <c r="OO117" s="63"/>
      <c r="OP117" s="63"/>
      <c r="OQ117" s="63"/>
      <c r="OR117" s="63"/>
      <c r="OS117" s="63"/>
      <c r="OT117" s="63"/>
      <c r="OU117" s="63"/>
      <c r="OV117" s="63"/>
      <c r="OW117" s="63"/>
      <c r="OX117" s="63"/>
      <c r="OY117" s="63"/>
      <c r="OZ117" s="63"/>
      <c r="PA117" s="63"/>
      <c r="PB117" s="63"/>
      <c r="PC117" s="63"/>
      <c r="PD117" s="63"/>
      <c r="PE117" s="63"/>
      <c r="PF117" s="63"/>
      <c r="PG117" s="63"/>
      <c r="PH117" s="63"/>
      <c r="PI117" s="63"/>
      <c r="PJ117" s="63"/>
      <c r="PK117" s="63"/>
      <c r="PL117" s="63"/>
      <c r="PM117" s="63"/>
      <c r="PN117" s="63"/>
      <c r="PO117" s="63"/>
      <c r="PP117" s="63"/>
      <c r="PQ117" s="63"/>
      <c r="PR117" s="63"/>
      <c r="PS117" s="63"/>
      <c r="PT117" s="63"/>
      <c r="PU117" s="63"/>
      <c r="PV117" s="63"/>
      <c r="PW117" s="63"/>
      <c r="PX117" s="63"/>
      <c r="PY117" s="63"/>
      <c r="PZ117" s="63"/>
      <c r="QA117" s="63"/>
      <c r="QB117" s="63"/>
      <c r="QC117" s="63"/>
      <c r="QD117" s="63"/>
      <c r="QE117" s="63"/>
      <c r="QF117" s="63"/>
      <c r="QG117" s="63"/>
      <c r="QH117" s="63"/>
      <c r="QI117" s="63"/>
      <c r="QJ117" s="63"/>
      <c r="QK117" s="63"/>
      <c r="QL117" s="63"/>
      <c r="QM117" s="63"/>
      <c r="QN117" s="63"/>
      <c r="QO117" s="63"/>
      <c r="QP117" s="63"/>
      <c r="QQ117" s="63"/>
      <c r="QR117" s="63"/>
      <c r="QS117" s="63"/>
      <c r="QT117" s="63"/>
      <c r="QU117" s="63"/>
      <c r="QV117" s="63"/>
      <c r="QW117" s="63"/>
      <c r="QX117" s="63"/>
      <c r="QY117" s="63"/>
      <c r="QZ117" s="63"/>
      <c r="RA117" s="63"/>
      <c r="RB117" s="63"/>
      <c r="RC117" s="63"/>
      <c r="RD117" s="63"/>
      <c r="RE117" s="63"/>
      <c r="RF117" s="63"/>
      <c r="RG117" s="63"/>
      <c r="RH117" s="63"/>
      <c r="RI117" s="63"/>
      <c r="RJ117" s="63"/>
      <c r="RK117" s="63"/>
      <c r="RL117" s="63"/>
      <c r="RM117" s="63"/>
      <c r="RN117" s="63"/>
      <c r="RO117" s="63"/>
      <c r="RP117" s="63"/>
      <c r="RQ117" s="63"/>
      <c r="RR117" s="63"/>
      <c r="RS117" s="63"/>
      <c r="RT117" s="63"/>
      <c r="RU117" s="63"/>
      <c r="RV117" s="63"/>
      <c r="RW117" s="63"/>
      <c r="RX117" s="63"/>
      <c r="RY117" s="63"/>
      <c r="RZ117" s="63"/>
      <c r="SA117" s="63"/>
      <c r="SB117" s="63"/>
      <c r="SC117" s="63"/>
      <c r="SD117" s="63"/>
      <c r="SE117" s="63"/>
      <c r="SF117" s="63"/>
      <c r="SG117" s="63"/>
      <c r="SH117" s="63"/>
      <c r="SI117" s="63"/>
      <c r="SJ117" s="63"/>
      <c r="SK117" s="63"/>
      <c r="SL117" s="63"/>
      <c r="SM117" s="63"/>
      <c r="SN117" s="63"/>
      <c r="SO117" s="63"/>
      <c r="SP117" s="63"/>
      <c r="SQ117" s="63"/>
      <c r="SR117" s="63"/>
      <c r="SS117" s="63"/>
    </row>
    <row r="118" spans="1:513" s="25" customFormat="1" ht="15" customHeight="1">
      <c r="A118" s="807"/>
      <c r="B118" s="674"/>
      <c r="C118" s="675"/>
      <c r="D118" s="675"/>
      <c r="E118" s="676"/>
      <c r="F118" s="787"/>
      <c r="G118" s="788"/>
      <c r="H118" s="788"/>
      <c r="I118" s="789"/>
      <c r="J118" s="792"/>
      <c r="K118" s="793"/>
      <c r="L118" s="63"/>
      <c r="M118" s="63"/>
      <c r="N118" s="63"/>
      <c r="O118" s="63"/>
      <c r="P118" s="64"/>
      <c r="Q118" s="64"/>
      <c r="R118" s="119"/>
      <c r="S118" s="120"/>
      <c r="T118" s="121" t="str">
        <f t="shared" si="1"/>
        <v/>
      </c>
      <c r="U118" s="64"/>
      <c r="V118" s="64"/>
      <c r="W118" s="64"/>
      <c r="X118" s="64"/>
      <c r="Y118" s="64"/>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ME118" s="63"/>
      <c r="MF118" s="63"/>
      <c r="MG118" s="63"/>
      <c r="MH118" s="63"/>
      <c r="MI118" s="63"/>
      <c r="MJ118" s="63"/>
      <c r="MK118" s="63"/>
      <c r="ML118" s="63"/>
      <c r="MM118" s="63"/>
      <c r="MN118" s="63"/>
      <c r="MO118" s="63"/>
      <c r="MP118" s="63"/>
      <c r="MQ118" s="63"/>
      <c r="MR118" s="63"/>
      <c r="MS118" s="63"/>
      <c r="MT118" s="63"/>
      <c r="MU118" s="63"/>
      <c r="MV118" s="63"/>
      <c r="MW118" s="63"/>
      <c r="MX118" s="63"/>
      <c r="MY118" s="63"/>
      <c r="MZ118" s="63"/>
      <c r="NA118" s="63"/>
      <c r="NB118" s="63"/>
      <c r="NC118" s="63"/>
      <c r="ND118" s="63"/>
      <c r="NE118" s="63"/>
      <c r="NF118" s="63"/>
      <c r="NG118" s="63"/>
      <c r="NH118" s="63"/>
      <c r="NI118" s="63"/>
      <c r="NJ118" s="63"/>
      <c r="NK118" s="63"/>
      <c r="NL118" s="63"/>
      <c r="NM118" s="63"/>
      <c r="NN118" s="63"/>
      <c r="NO118" s="63"/>
      <c r="NP118" s="63"/>
      <c r="NQ118" s="63"/>
      <c r="NR118" s="63"/>
      <c r="NS118" s="63"/>
      <c r="NT118" s="63"/>
      <c r="NU118" s="63"/>
      <c r="NV118" s="63"/>
      <c r="NW118" s="63"/>
      <c r="NX118" s="63"/>
      <c r="NY118" s="63"/>
      <c r="NZ118" s="63"/>
      <c r="OA118" s="63"/>
      <c r="OB118" s="63"/>
      <c r="OC118" s="63"/>
      <c r="OD118" s="63"/>
      <c r="OE118" s="63"/>
      <c r="OF118" s="63"/>
      <c r="OG118" s="63"/>
      <c r="OH118" s="63"/>
      <c r="OI118" s="63"/>
      <c r="OJ118" s="63"/>
      <c r="OK118" s="63"/>
      <c r="OL118" s="63"/>
      <c r="OM118" s="63"/>
      <c r="ON118" s="63"/>
      <c r="OO118" s="63"/>
      <c r="OP118" s="63"/>
      <c r="OQ118" s="63"/>
      <c r="OR118" s="63"/>
      <c r="OS118" s="63"/>
      <c r="OT118" s="63"/>
      <c r="OU118" s="63"/>
      <c r="OV118" s="63"/>
      <c r="OW118" s="63"/>
      <c r="OX118" s="63"/>
      <c r="OY118" s="63"/>
      <c r="OZ118" s="63"/>
      <c r="PA118" s="63"/>
      <c r="PB118" s="63"/>
      <c r="PC118" s="63"/>
      <c r="PD118" s="63"/>
      <c r="PE118" s="63"/>
      <c r="PF118" s="63"/>
      <c r="PG118" s="63"/>
      <c r="PH118" s="63"/>
      <c r="PI118" s="63"/>
      <c r="PJ118" s="63"/>
      <c r="PK118" s="63"/>
      <c r="PL118" s="63"/>
      <c r="PM118" s="63"/>
      <c r="PN118" s="63"/>
      <c r="PO118" s="63"/>
      <c r="PP118" s="63"/>
      <c r="PQ118" s="63"/>
      <c r="PR118" s="63"/>
      <c r="PS118" s="63"/>
      <c r="PT118" s="63"/>
      <c r="PU118" s="63"/>
      <c r="PV118" s="63"/>
      <c r="PW118" s="63"/>
      <c r="PX118" s="63"/>
      <c r="PY118" s="63"/>
      <c r="PZ118" s="63"/>
      <c r="QA118" s="63"/>
      <c r="QB118" s="63"/>
      <c r="QC118" s="63"/>
      <c r="QD118" s="63"/>
      <c r="QE118" s="63"/>
      <c r="QF118" s="63"/>
      <c r="QG118" s="63"/>
      <c r="QH118" s="63"/>
      <c r="QI118" s="63"/>
      <c r="QJ118" s="63"/>
      <c r="QK118" s="63"/>
      <c r="QL118" s="63"/>
      <c r="QM118" s="63"/>
      <c r="QN118" s="63"/>
      <c r="QO118" s="63"/>
      <c r="QP118" s="63"/>
      <c r="QQ118" s="63"/>
      <c r="QR118" s="63"/>
      <c r="QS118" s="63"/>
      <c r="QT118" s="63"/>
      <c r="QU118" s="63"/>
      <c r="QV118" s="63"/>
      <c r="QW118" s="63"/>
      <c r="QX118" s="63"/>
      <c r="QY118" s="63"/>
      <c r="QZ118" s="63"/>
      <c r="RA118" s="63"/>
      <c r="RB118" s="63"/>
      <c r="RC118" s="63"/>
      <c r="RD118" s="63"/>
      <c r="RE118" s="63"/>
      <c r="RF118" s="63"/>
      <c r="RG118" s="63"/>
      <c r="RH118" s="63"/>
      <c r="RI118" s="63"/>
      <c r="RJ118" s="63"/>
      <c r="RK118" s="63"/>
      <c r="RL118" s="63"/>
      <c r="RM118" s="63"/>
      <c r="RN118" s="63"/>
      <c r="RO118" s="63"/>
      <c r="RP118" s="63"/>
      <c r="RQ118" s="63"/>
      <c r="RR118" s="63"/>
      <c r="RS118" s="63"/>
      <c r="RT118" s="63"/>
      <c r="RU118" s="63"/>
      <c r="RV118" s="63"/>
      <c r="RW118" s="63"/>
      <c r="RX118" s="63"/>
      <c r="RY118" s="63"/>
      <c r="RZ118" s="63"/>
      <c r="SA118" s="63"/>
      <c r="SB118" s="63"/>
      <c r="SC118" s="63"/>
      <c r="SD118" s="63"/>
      <c r="SE118" s="63"/>
      <c r="SF118" s="63"/>
      <c r="SG118" s="63"/>
      <c r="SH118" s="63"/>
      <c r="SI118" s="63"/>
      <c r="SJ118" s="63"/>
      <c r="SK118" s="63"/>
      <c r="SL118" s="63"/>
      <c r="SM118" s="63"/>
      <c r="SN118" s="63"/>
      <c r="SO118" s="63"/>
      <c r="SP118" s="63"/>
      <c r="SQ118" s="63"/>
      <c r="SR118" s="63"/>
      <c r="SS118" s="63"/>
    </row>
    <row r="119" spans="1:513" s="25" customFormat="1" ht="15" customHeight="1">
      <c r="A119" s="807"/>
      <c r="B119" s="721"/>
      <c r="C119" s="722"/>
      <c r="D119" s="722"/>
      <c r="E119" s="722"/>
      <c r="F119" s="787"/>
      <c r="G119" s="788"/>
      <c r="H119" s="788"/>
      <c r="I119" s="789"/>
      <c r="J119" s="792"/>
      <c r="K119" s="793"/>
      <c r="L119" s="63"/>
      <c r="M119" s="63"/>
      <c r="N119" s="63"/>
      <c r="O119" s="63"/>
      <c r="P119" s="64"/>
      <c r="Q119" s="64"/>
      <c r="R119" s="119" t="str">
        <f>IF(B119="","",(YEAR(B120)-YEAR(B119))*12+MONTH(B120)-MONTH(B119)+1)</f>
        <v/>
      </c>
      <c r="S119" s="120" t="str">
        <f>IF(R119="","","（"&amp;R119&amp;"ヶ月）")</f>
        <v/>
      </c>
      <c r="T119" s="121" t="str">
        <f t="shared" si="1"/>
        <v/>
      </c>
      <c r="U119" s="64"/>
      <c r="V119" s="64"/>
      <c r="W119" s="64"/>
      <c r="X119" s="64"/>
      <c r="Y119" s="64"/>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ME119" s="63"/>
      <c r="MF119" s="63"/>
      <c r="MG119" s="63"/>
      <c r="MH119" s="63"/>
      <c r="MI119" s="63"/>
      <c r="MJ119" s="63"/>
      <c r="MK119" s="63"/>
      <c r="ML119" s="63"/>
      <c r="MM119" s="63"/>
      <c r="MN119" s="63"/>
      <c r="MO119" s="63"/>
      <c r="MP119" s="63"/>
      <c r="MQ119" s="63"/>
      <c r="MR119" s="63"/>
      <c r="MS119" s="63"/>
      <c r="MT119" s="63"/>
      <c r="MU119" s="63"/>
      <c r="MV119" s="63"/>
      <c r="MW119" s="63"/>
      <c r="MX119" s="63"/>
      <c r="MY119" s="63"/>
      <c r="MZ119" s="63"/>
      <c r="NA119" s="63"/>
      <c r="NB119" s="63"/>
      <c r="NC119" s="63"/>
      <c r="ND119" s="63"/>
      <c r="NE119" s="63"/>
      <c r="NF119" s="63"/>
      <c r="NG119" s="63"/>
      <c r="NH119" s="63"/>
      <c r="NI119" s="63"/>
      <c r="NJ119" s="63"/>
      <c r="NK119" s="63"/>
      <c r="NL119" s="63"/>
      <c r="NM119" s="63"/>
      <c r="NN119" s="63"/>
      <c r="NO119" s="63"/>
      <c r="NP119" s="63"/>
      <c r="NQ119" s="63"/>
      <c r="NR119" s="63"/>
      <c r="NS119" s="63"/>
      <c r="NT119" s="63"/>
      <c r="NU119" s="63"/>
      <c r="NV119" s="63"/>
      <c r="NW119" s="63"/>
      <c r="NX119" s="63"/>
      <c r="NY119" s="63"/>
      <c r="NZ119" s="63"/>
      <c r="OA119" s="63"/>
      <c r="OB119" s="63"/>
      <c r="OC119" s="63"/>
      <c r="OD119" s="63"/>
      <c r="OE119" s="63"/>
      <c r="OF119" s="63"/>
      <c r="OG119" s="63"/>
      <c r="OH119" s="63"/>
      <c r="OI119" s="63"/>
      <c r="OJ119" s="63"/>
      <c r="OK119" s="63"/>
      <c r="OL119" s="63"/>
      <c r="OM119" s="63"/>
      <c r="ON119" s="63"/>
      <c r="OO119" s="63"/>
      <c r="OP119" s="63"/>
      <c r="OQ119" s="63"/>
      <c r="OR119" s="63"/>
      <c r="OS119" s="63"/>
      <c r="OT119" s="63"/>
      <c r="OU119" s="63"/>
      <c r="OV119" s="63"/>
      <c r="OW119" s="63"/>
      <c r="OX119" s="63"/>
      <c r="OY119" s="63"/>
      <c r="OZ119" s="63"/>
      <c r="PA119" s="63"/>
      <c r="PB119" s="63"/>
      <c r="PC119" s="63"/>
      <c r="PD119" s="63"/>
      <c r="PE119" s="63"/>
      <c r="PF119" s="63"/>
      <c r="PG119" s="63"/>
      <c r="PH119" s="63"/>
      <c r="PI119" s="63"/>
      <c r="PJ119" s="63"/>
      <c r="PK119" s="63"/>
      <c r="PL119" s="63"/>
      <c r="PM119" s="63"/>
      <c r="PN119" s="63"/>
      <c r="PO119" s="63"/>
      <c r="PP119" s="63"/>
      <c r="PQ119" s="63"/>
      <c r="PR119" s="63"/>
      <c r="PS119" s="63"/>
      <c r="PT119" s="63"/>
      <c r="PU119" s="63"/>
      <c r="PV119" s="63"/>
      <c r="PW119" s="63"/>
      <c r="PX119" s="63"/>
      <c r="PY119" s="63"/>
      <c r="PZ119" s="63"/>
      <c r="QA119" s="63"/>
      <c r="QB119" s="63"/>
      <c r="QC119" s="63"/>
      <c r="QD119" s="63"/>
      <c r="QE119" s="63"/>
      <c r="QF119" s="63"/>
      <c r="QG119" s="63"/>
      <c r="QH119" s="63"/>
      <c r="QI119" s="63"/>
      <c r="QJ119" s="63"/>
      <c r="QK119" s="63"/>
      <c r="QL119" s="63"/>
      <c r="QM119" s="63"/>
      <c r="QN119" s="63"/>
      <c r="QO119" s="63"/>
      <c r="QP119" s="63"/>
      <c r="QQ119" s="63"/>
      <c r="QR119" s="63"/>
      <c r="QS119" s="63"/>
      <c r="QT119" s="63"/>
      <c r="QU119" s="63"/>
      <c r="QV119" s="63"/>
      <c r="QW119" s="63"/>
      <c r="QX119" s="63"/>
      <c r="QY119" s="63"/>
      <c r="QZ119" s="63"/>
      <c r="RA119" s="63"/>
      <c r="RB119" s="63"/>
      <c r="RC119" s="63"/>
      <c r="RD119" s="63"/>
      <c r="RE119" s="63"/>
      <c r="RF119" s="63"/>
      <c r="RG119" s="63"/>
      <c r="RH119" s="63"/>
      <c r="RI119" s="63"/>
      <c r="RJ119" s="63"/>
      <c r="RK119" s="63"/>
      <c r="RL119" s="63"/>
      <c r="RM119" s="63"/>
      <c r="RN119" s="63"/>
      <c r="RO119" s="63"/>
      <c r="RP119" s="63"/>
      <c r="RQ119" s="63"/>
      <c r="RR119" s="63"/>
      <c r="RS119" s="63"/>
      <c r="RT119" s="63"/>
      <c r="RU119" s="63"/>
      <c r="RV119" s="63"/>
      <c r="RW119" s="63"/>
      <c r="RX119" s="63"/>
      <c r="RY119" s="63"/>
      <c r="RZ119" s="63"/>
      <c r="SA119" s="63"/>
      <c r="SB119" s="63"/>
      <c r="SC119" s="63"/>
      <c r="SD119" s="63"/>
      <c r="SE119" s="63"/>
      <c r="SF119" s="63"/>
      <c r="SG119" s="63"/>
      <c r="SH119" s="63"/>
      <c r="SI119" s="63"/>
      <c r="SJ119" s="63"/>
      <c r="SK119" s="63"/>
      <c r="SL119" s="63"/>
      <c r="SM119" s="63"/>
      <c r="SN119" s="63"/>
      <c r="SO119" s="63"/>
      <c r="SP119" s="63"/>
      <c r="SQ119" s="63"/>
      <c r="SR119" s="63"/>
      <c r="SS119" s="63"/>
    </row>
    <row r="120" spans="1:513" s="25" customFormat="1" ht="15" customHeight="1">
      <c r="A120" s="807"/>
      <c r="B120" s="674"/>
      <c r="C120" s="675"/>
      <c r="D120" s="675"/>
      <c r="E120" s="676"/>
      <c r="F120" s="787"/>
      <c r="G120" s="788"/>
      <c r="H120" s="788"/>
      <c r="I120" s="789"/>
      <c r="J120" s="792"/>
      <c r="K120" s="793"/>
      <c r="L120" s="63"/>
      <c r="M120" s="63"/>
      <c r="N120" s="63"/>
      <c r="O120" s="63"/>
      <c r="P120" s="64"/>
      <c r="Q120" s="64"/>
      <c r="R120" s="119"/>
      <c r="S120" s="120"/>
      <c r="T120" s="121" t="str">
        <f t="shared" si="1"/>
        <v/>
      </c>
      <c r="U120" s="64"/>
      <c r="V120" s="64"/>
      <c r="W120" s="64"/>
      <c r="X120" s="64"/>
      <c r="Y120" s="64"/>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ME120" s="63"/>
      <c r="MF120" s="63"/>
      <c r="MG120" s="63"/>
      <c r="MH120" s="63"/>
      <c r="MI120" s="63"/>
      <c r="MJ120" s="63"/>
      <c r="MK120" s="63"/>
      <c r="ML120" s="63"/>
      <c r="MM120" s="63"/>
      <c r="MN120" s="63"/>
      <c r="MO120" s="63"/>
      <c r="MP120" s="63"/>
      <c r="MQ120" s="63"/>
      <c r="MR120" s="63"/>
      <c r="MS120" s="63"/>
      <c r="MT120" s="63"/>
      <c r="MU120" s="63"/>
      <c r="MV120" s="63"/>
      <c r="MW120" s="63"/>
      <c r="MX120" s="63"/>
      <c r="MY120" s="63"/>
      <c r="MZ120" s="63"/>
      <c r="NA120" s="63"/>
      <c r="NB120" s="63"/>
      <c r="NC120" s="63"/>
      <c r="ND120" s="63"/>
      <c r="NE120" s="63"/>
      <c r="NF120" s="63"/>
      <c r="NG120" s="63"/>
      <c r="NH120" s="63"/>
      <c r="NI120" s="63"/>
      <c r="NJ120" s="63"/>
      <c r="NK120" s="63"/>
      <c r="NL120" s="63"/>
      <c r="NM120" s="63"/>
      <c r="NN120" s="63"/>
      <c r="NO120" s="63"/>
      <c r="NP120" s="63"/>
      <c r="NQ120" s="63"/>
      <c r="NR120" s="63"/>
      <c r="NS120" s="63"/>
      <c r="NT120" s="63"/>
      <c r="NU120" s="63"/>
      <c r="NV120" s="63"/>
      <c r="NW120" s="63"/>
      <c r="NX120" s="63"/>
      <c r="NY120" s="63"/>
      <c r="NZ120" s="63"/>
      <c r="OA120" s="63"/>
      <c r="OB120" s="63"/>
      <c r="OC120" s="63"/>
      <c r="OD120" s="63"/>
      <c r="OE120" s="63"/>
      <c r="OF120" s="63"/>
      <c r="OG120" s="63"/>
      <c r="OH120" s="63"/>
      <c r="OI120" s="63"/>
      <c r="OJ120" s="63"/>
      <c r="OK120" s="63"/>
      <c r="OL120" s="63"/>
      <c r="OM120" s="63"/>
      <c r="ON120" s="63"/>
      <c r="OO120" s="63"/>
      <c r="OP120" s="63"/>
      <c r="OQ120" s="63"/>
      <c r="OR120" s="63"/>
      <c r="OS120" s="63"/>
      <c r="OT120" s="63"/>
      <c r="OU120" s="63"/>
      <c r="OV120" s="63"/>
      <c r="OW120" s="63"/>
      <c r="OX120" s="63"/>
      <c r="OY120" s="63"/>
      <c r="OZ120" s="63"/>
      <c r="PA120" s="63"/>
      <c r="PB120" s="63"/>
      <c r="PC120" s="63"/>
      <c r="PD120" s="63"/>
      <c r="PE120" s="63"/>
      <c r="PF120" s="63"/>
      <c r="PG120" s="63"/>
      <c r="PH120" s="63"/>
      <c r="PI120" s="63"/>
      <c r="PJ120" s="63"/>
      <c r="PK120" s="63"/>
      <c r="PL120" s="63"/>
      <c r="PM120" s="63"/>
      <c r="PN120" s="63"/>
      <c r="PO120" s="63"/>
      <c r="PP120" s="63"/>
      <c r="PQ120" s="63"/>
      <c r="PR120" s="63"/>
      <c r="PS120" s="63"/>
      <c r="PT120" s="63"/>
      <c r="PU120" s="63"/>
      <c r="PV120" s="63"/>
      <c r="PW120" s="63"/>
      <c r="PX120" s="63"/>
      <c r="PY120" s="63"/>
      <c r="PZ120" s="63"/>
      <c r="QA120" s="63"/>
      <c r="QB120" s="63"/>
      <c r="QC120" s="63"/>
      <c r="QD120" s="63"/>
      <c r="QE120" s="63"/>
      <c r="QF120" s="63"/>
      <c r="QG120" s="63"/>
      <c r="QH120" s="63"/>
      <c r="QI120" s="63"/>
      <c r="QJ120" s="63"/>
      <c r="QK120" s="63"/>
      <c r="QL120" s="63"/>
      <c r="QM120" s="63"/>
      <c r="QN120" s="63"/>
      <c r="QO120" s="63"/>
      <c r="QP120" s="63"/>
      <c r="QQ120" s="63"/>
      <c r="QR120" s="63"/>
      <c r="QS120" s="63"/>
      <c r="QT120" s="63"/>
      <c r="QU120" s="63"/>
      <c r="QV120" s="63"/>
      <c r="QW120" s="63"/>
      <c r="QX120" s="63"/>
      <c r="QY120" s="63"/>
      <c r="QZ120" s="63"/>
      <c r="RA120" s="63"/>
      <c r="RB120" s="63"/>
      <c r="RC120" s="63"/>
      <c r="RD120" s="63"/>
      <c r="RE120" s="63"/>
      <c r="RF120" s="63"/>
      <c r="RG120" s="63"/>
      <c r="RH120" s="63"/>
      <c r="RI120" s="63"/>
      <c r="RJ120" s="63"/>
      <c r="RK120" s="63"/>
      <c r="RL120" s="63"/>
      <c r="RM120" s="63"/>
      <c r="RN120" s="63"/>
      <c r="RO120" s="63"/>
      <c r="RP120" s="63"/>
      <c r="RQ120" s="63"/>
      <c r="RR120" s="63"/>
      <c r="RS120" s="63"/>
      <c r="RT120" s="63"/>
      <c r="RU120" s="63"/>
      <c r="RV120" s="63"/>
      <c r="RW120" s="63"/>
      <c r="RX120" s="63"/>
      <c r="RY120" s="63"/>
      <c r="RZ120" s="63"/>
      <c r="SA120" s="63"/>
      <c r="SB120" s="63"/>
      <c r="SC120" s="63"/>
      <c r="SD120" s="63"/>
      <c r="SE120" s="63"/>
      <c r="SF120" s="63"/>
      <c r="SG120" s="63"/>
      <c r="SH120" s="63"/>
      <c r="SI120" s="63"/>
      <c r="SJ120" s="63"/>
      <c r="SK120" s="63"/>
      <c r="SL120" s="63"/>
      <c r="SM120" s="63"/>
      <c r="SN120" s="63"/>
      <c r="SO120" s="63"/>
      <c r="SP120" s="63"/>
      <c r="SQ120" s="63"/>
      <c r="SR120" s="63"/>
      <c r="SS120" s="63"/>
    </row>
    <row r="121" spans="1:513" s="25" customFormat="1" ht="15" customHeight="1">
      <c r="A121" s="807"/>
      <c r="B121" s="721"/>
      <c r="C121" s="722"/>
      <c r="D121" s="722"/>
      <c r="E121" s="722"/>
      <c r="F121" s="787"/>
      <c r="G121" s="788"/>
      <c r="H121" s="788"/>
      <c r="I121" s="789"/>
      <c r="J121" s="792"/>
      <c r="K121" s="793"/>
      <c r="L121" s="63"/>
      <c r="M121" s="63"/>
      <c r="N121" s="63"/>
      <c r="O121" s="63"/>
      <c r="P121" s="64"/>
      <c r="Q121" s="64"/>
      <c r="R121" s="119" t="str">
        <f>IF(B121="","",(YEAR(B122)-YEAR(B121))*12+MONTH(B122)-MONTH(B121)+1)</f>
        <v/>
      </c>
      <c r="S121" s="120" t="str">
        <f>IF(R121="","","（"&amp;R121&amp;"ヶ月）")</f>
        <v/>
      </c>
      <c r="T121" s="121" t="str">
        <f t="shared" si="1"/>
        <v/>
      </c>
      <c r="U121" s="64"/>
      <c r="V121" s="64"/>
      <c r="W121" s="64"/>
      <c r="X121" s="64"/>
      <c r="Y121" s="64"/>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ME121" s="63"/>
      <c r="MF121" s="63"/>
      <c r="MG121" s="63"/>
      <c r="MH121" s="63"/>
      <c r="MI121" s="63"/>
      <c r="MJ121" s="63"/>
      <c r="MK121" s="63"/>
      <c r="ML121" s="63"/>
      <c r="MM121" s="63"/>
      <c r="MN121" s="63"/>
      <c r="MO121" s="63"/>
      <c r="MP121" s="63"/>
      <c r="MQ121" s="63"/>
      <c r="MR121" s="63"/>
      <c r="MS121" s="63"/>
      <c r="MT121" s="63"/>
      <c r="MU121" s="63"/>
      <c r="MV121" s="63"/>
      <c r="MW121" s="63"/>
      <c r="MX121" s="63"/>
      <c r="MY121" s="63"/>
      <c r="MZ121" s="63"/>
      <c r="NA121" s="63"/>
      <c r="NB121" s="63"/>
      <c r="NC121" s="63"/>
      <c r="ND121" s="63"/>
      <c r="NE121" s="63"/>
      <c r="NF121" s="63"/>
      <c r="NG121" s="63"/>
      <c r="NH121" s="63"/>
      <c r="NI121" s="63"/>
      <c r="NJ121" s="63"/>
      <c r="NK121" s="63"/>
      <c r="NL121" s="63"/>
      <c r="NM121" s="63"/>
      <c r="NN121" s="63"/>
      <c r="NO121" s="63"/>
      <c r="NP121" s="63"/>
      <c r="NQ121" s="63"/>
      <c r="NR121" s="63"/>
      <c r="NS121" s="63"/>
      <c r="NT121" s="63"/>
      <c r="NU121" s="63"/>
      <c r="NV121" s="63"/>
      <c r="NW121" s="63"/>
      <c r="NX121" s="63"/>
      <c r="NY121" s="63"/>
      <c r="NZ121" s="63"/>
      <c r="OA121" s="63"/>
      <c r="OB121" s="63"/>
      <c r="OC121" s="63"/>
      <c r="OD121" s="63"/>
      <c r="OE121" s="63"/>
      <c r="OF121" s="63"/>
      <c r="OG121" s="63"/>
      <c r="OH121" s="63"/>
      <c r="OI121" s="63"/>
      <c r="OJ121" s="63"/>
      <c r="OK121" s="63"/>
      <c r="OL121" s="63"/>
      <c r="OM121" s="63"/>
      <c r="ON121" s="63"/>
      <c r="OO121" s="63"/>
      <c r="OP121" s="63"/>
      <c r="OQ121" s="63"/>
      <c r="OR121" s="63"/>
      <c r="OS121" s="63"/>
      <c r="OT121" s="63"/>
      <c r="OU121" s="63"/>
      <c r="OV121" s="63"/>
      <c r="OW121" s="63"/>
      <c r="OX121" s="63"/>
      <c r="OY121" s="63"/>
      <c r="OZ121" s="63"/>
      <c r="PA121" s="63"/>
      <c r="PB121" s="63"/>
      <c r="PC121" s="63"/>
      <c r="PD121" s="63"/>
      <c r="PE121" s="63"/>
      <c r="PF121" s="63"/>
      <c r="PG121" s="63"/>
      <c r="PH121" s="63"/>
      <c r="PI121" s="63"/>
      <c r="PJ121" s="63"/>
      <c r="PK121" s="63"/>
      <c r="PL121" s="63"/>
      <c r="PM121" s="63"/>
      <c r="PN121" s="63"/>
      <c r="PO121" s="63"/>
      <c r="PP121" s="63"/>
      <c r="PQ121" s="63"/>
      <c r="PR121" s="63"/>
      <c r="PS121" s="63"/>
      <c r="PT121" s="63"/>
      <c r="PU121" s="63"/>
      <c r="PV121" s="63"/>
      <c r="PW121" s="63"/>
      <c r="PX121" s="63"/>
      <c r="PY121" s="63"/>
      <c r="PZ121" s="63"/>
      <c r="QA121" s="63"/>
      <c r="QB121" s="63"/>
      <c r="QC121" s="63"/>
      <c r="QD121" s="63"/>
      <c r="QE121" s="63"/>
      <c r="QF121" s="63"/>
      <c r="QG121" s="63"/>
      <c r="QH121" s="63"/>
      <c r="QI121" s="63"/>
      <c r="QJ121" s="63"/>
      <c r="QK121" s="63"/>
      <c r="QL121" s="63"/>
      <c r="QM121" s="63"/>
      <c r="QN121" s="63"/>
      <c r="QO121" s="63"/>
      <c r="QP121" s="63"/>
      <c r="QQ121" s="63"/>
      <c r="QR121" s="63"/>
      <c r="QS121" s="63"/>
      <c r="QT121" s="63"/>
      <c r="QU121" s="63"/>
      <c r="QV121" s="63"/>
      <c r="QW121" s="63"/>
      <c r="QX121" s="63"/>
      <c r="QY121" s="63"/>
      <c r="QZ121" s="63"/>
      <c r="RA121" s="63"/>
      <c r="RB121" s="63"/>
      <c r="RC121" s="63"/>
      <c r="RD121" s="63"/>
      <c r="RE121" s="63"/>
      <c r="RF121" s="63"/>
      <c r="RG121" s="63"/>
      <c r="RH121" s="63"/>
      <c r="RI121" s="63"/>
      <c r="RJ121" s="63"/>
      <c r="RK121" s="63"/>
      <c r="RL121" s="63"/>
      <c r="RM121" s="63"/>
      <c r="RN121" s="63"/>
      <c r="RO121" s="63"/>
      <c r="RP121" s="63"/>
      <c r="RQ121" s="63"/>
      <c r="RR121" s="63"/>
      <c r="RS121" s="63"/>
      <c r="RT121" s="63"/>
      <c r="RU121" s="63"/>
      <c r="RV121" s="63"/>
      <c r="RW121" s="63"/>
      <c r="RX121" s="63"/>
      <c r="RY121" s="63"/>
      <c r="RZ121" s="63"/>
      <c r="SA121" s="63"/>
      <c r="SB121" s="63"/>
      <c r="SC121" s="63"/>
      <c r="SD121" s="63"/>
      <c r="SE121" s="63"/>
      <c r="SF121" s="63"/>
      <c r="SG121" s="63"/>
      <c r="SH121" s="63"/>
      <c r="SI121" s="63"/>
      <c r="SJ121" s="63"/>
      <c r="SK121" s="63"/>
      <c r="SL121" s="63"/>
      <c r="SM121" s="63"/>
      <c r="SN121" s="63"/>
      <c r="SO121" s="63"/>
      <c r="SP121" s="63"/>
      <c r="SQ121" s="63"/>
      <c r="SR121" s="63"/>
      <c r="SS121" s="63"/>
    </row>
    <row r="122" spans="1:513" s="25" customFormat="1" ht="15" customHeight="1">
      <c r="A122" s="807"/>
      <c r="B122" s="674"/>
      <c r="C122" s="675"/>
      <c r="D122" s="675"/>
      <c r="E122" s="676"/>
      <c r="F122" s="787"/>
      <c r="G122" s="788"/>
      <c r="H122" s="788"/>
      <c r="I122" s="789"/>
      <c r="J122" s="792"/>
      <c r="K122" s="793"/>
      <c r="L122" s="63"/>
      <c r="M122" s="63"/>
      <c r="N122" s="63"/>
      <c r="O122" s="63"/>
      <c r="P122" s="64"/>
      <c r="Q122" s="64"/>
      <c r="R122" s="119"/>
      <c r="S122" s="120"/>
      <c r="T122" s="121" t="str">
        <f t="shared" si="1"/>
        <v/>
      </c>
      <c r="U122" s="64"/>
      <c r="V122" s="64"/>
      <c r="W122" s="64"/>
      <c r="X122" s="64"/>
      <c r="Y122" s="64"/>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ME122" s="63"/>
      <c r="MF122" s="63"/>
      <c r="MG122" s="63"/>
      <c r="MH122" s="63"/>
      <c r="MI122" s="63"/>
      <c r="MJ122" s="63"/>
      <c r="MK122" s="63"/>
      <c r="ML122" s="63"/>
      <c r="MM122" s="63"/>
      <c r="MN122" s="63"/>
      <c r="MO122" s="63"/>
      <c r="MP122" s="63"/>
      <c r="MQ122" s="63"/>
      <c r="MR122" s="63"/>
      <c r="MS122" s="63"/>
      <c r="MT122" s="63"/>
      <c r="MU122" s="63"/>
      <c r="MV122" s="63"/>
      <c r="MW122" s="63"/>
      <c r="MX122" s="63"/>
      <c r="MY122" s="63"/>
      <c r="MZ122" s="63"/>
      <c r="NA122" s="63"/>
      <c r="NB122" s="63"/>
      <c r="NC122" s="63"/>
      <c r="ND122" s="63"/>
      <c r="NE122" s="63"/>
      <c r="NF122" s="63"/>
      <c r="NG122" s="63"/>
      <c r="NH122" s="63"/>
      <c r="NI122" s="63"/>
      <c r="NJ122" s="63"/>
      <c r="NK122" s="63"/>
      <c r="NL122" s="63"/>
      <c r="NM122" s="63"/>
      <c r="NN122" s="63"/>
      <c r="NO122" s="63"/>
      <c r="NP122" s="63"/>
      <c r="NQ122" s="63"/>
      <c r="NR122" s="63"/>
      <c r="NS122" s="63"/>
      <c r="NT122" s="63"/>
      <c r="NU122" s="63"/>
      <c r="NV122" s="63"/>
      <c r="NW122" s="63"/>
      <c r="NX122" s="63"/>
      <c r="NY122" s="63"/>
      <c r="NZ122" s="63"/>
      <c r="OA122" s="63"/>
      <c r="OB122" s="63"/>
      <c r="OC122" s="63"/>
      <c r="OD122" s="63"/>
      <c r="OE122" s="63"/>
      <c r="OF122" s="63"/>
      <c r="OG122" s="63"/>
      <c r="OH122" s="63"/>
      <c r="OI122" s="63"/>
      <c r="OJ122" s="63"/>
      <c r="OK122" s="63"/>
      <c r="OL122" s="63"/>
      <c r="OM122" s="63"/>
      <c r="ON122" s="63"/>
      <c r="OO122" s="63"/>
      <c r="OP122" s="63"/>
      <c r="OQ122" s="63"/>
      <c r="OR122" s="63"/>
      <c r="OS122" s="63"/>
      <c r="OT122" s="63"/>
      <c r="OU122" s="63"/>
      <c r="OV122" s="63"/>
      <c r="OW122" s="63"/>
      <c r="OX122" s="63"/>
      <c r="OY122" s="63"/>
      <c r="OZ122" s="63"/>
      <c r="PA122" s="63"/>
      <c r="PB122" s="63"/>
      <c r="PC122" s="63"/>
      <c r="PD122" s="63"/>
      <c r="PE122" s="63"/>
      <c r="PF122" s="63"/>
      <c r="PG122" s="63"/>
      <c r="PH122" s="63"/>
      <c r="PI122" s="63"/>
      <c r="PJ122" s="63"/>
      <c r="PK122" s="63"/>
      <c r="PL122" s="63"/>
      <c r="PM122" s="63"/>
      <c r="PN122" s="63"/>
      <c r="PO122" s="63"/>
      <c r="PP122" s="63"/>
      <c r="PQ122" s="63"/>
      <c r="PR122" s="63"/>
      <c r="PS122" s="63"/>
      <c r="PT122" s="63"/>
      <c r="PU122" s="63"/>
      <c r="PV122" s="63"/>
      <c r="PW122" s="63"/>
      <c r="PX122" s="63"/>
      <c r="PY122" s="63"/>
      <c r="PZ122" s="63"/>
      <c r="QA122" s="63"/>
      <c r="QB122" s="63"/>
      <c r="QC122" s="63"/>
      <c r="QD122" s="63"/>
      <c r="QE122" s="63"/>
      <c r="QF122" s="63"/>
      <c r="QG122" s="63"/>
      <c r="QH122" s="63"/>
      <c r="QI122" s="63"/>
      <c r="QJ122" s="63"/>
      <c r="QK122" s="63"/>
      <c r="QL122" s="63"/>
      <c r="QM122" s="63"/>
      <c r="QN122" s="63"/>
      <c r="QO122" s="63"/>
      <c r="QP122" s="63"/>
      <c r="QQ122" s="63"/>
      <c r="QR122" s="63"/>
      <c r="QS122" s="63"/>
      <c r="QT122" s="63"/>
      <c r="QU122" s="63"/>
      <c r="QV122" s="63"/>
      <c r="QW122" s="63"/>
      <c r="QX122" s="63"/>
      <c r="QY122" s="63"/>
      <c r="QZ122" s="63"/>
      <c r="RA122" s="63"/>
      <c r="RB122" s="63"/>
      <c r="RC122" s="63"/>
      <c r="RD122" s="63"/>
      <c r="RE122" s="63"/>
      <c r="RF122" s="63"/>
      <c r="RG122" s="63"/>
      <c r="RH122" s="63"/>
      <c r="RI122" s="63"/>
      <c r="RJ122" s="63"/>
      <c r="RK122" s="63"/>
      <c r="RL122" s="63"/>
      <c r="RM122" s="63"/>
      <c r="RN122" s="63"/>
      <c r="RO122" s="63"/>
      <c r="RP122" s="63"/>
      <c r="RQ122" s="63"/>
      <c r="RR122" s="63"/>
      <c r="RS122" s="63"/>
      <c r="RT122" s="63"/>
      <c r="RU122" s="63"/>
      <c r="RV122" s="63"/>
      <c r="RW122" s="63"/>
      <c r="RX122" s="63"/>
      <c r="RY122" s="63"/>
      <c r="RZ122" s="63"/>
      <c r="SA122" s="63"/>
      <c r="SB122" s="63"/>
      <c r="SC122" s="63"/>
      <c r="SD122" s="63"/>
      <c r="SE122" s="63"/>
      <c r="SF122" s="63"/>
      <c r="SG122" s="63"/>
      <c r="SH122" s="63"/>
      <c r="SI122" s="63"/>
      <c r="SJ122" s="63"/>
      <c r="SK122" s="63"/>
      <c r="SL122" s="63"/>
      <c r="SM122" s="63"/>
      <c r="SN122" s="63"/>
      <c r="SO122" s="63"/>
      <c r="SP122" s="63"/>
      <c r="SQ122" s="63"/>
      <c r="SR122" s="63"/>
      <c r="SS122" s="63"/>
    </row>
    <row r="123" spans="1:513" s="25" customFormat="1" ht="15" customHeight="1">
      <c r="A123" s="807"/>
      <c r="B123" s="721"/>
      <c r="C123" s="722"/>
      <c r="D123" s="722"/>
      <c r="E123" s="722"/>
      <c r="F123" s="787"/>
      <c r="G123" s="788"/>
      <c r="H123" s="788"/>
      <c r="I123" s="789"/>
      <c r="J123" s="792"/>
      <c r="K123" s="793"/>
      <c r="L123" s="63"/>
      <c r="M123" s="63"/>
      <c r="N123" s="63"/>
      <c r="O123" s="63"/>
      <c r="P123" s="64"/>
      <c r="Q123" s="64"/>
      <c r="R123" s="119" t="str">
        <f>IF(B123="","",(YEAR(B124)-YEAR(B123))*12+MONTH(B124)-MONTH(B123)+1)</f>
        <v/>
      </c>
      <c r="S123" s="120" t="str">
        <f>IF(R123="","","（"&amp;R123&amp;"ヶ月）")</f>
        <v/>
      </c>
      <c r="T123" s="121" t="str">
        <f t="shared" si="1"/>
        <v/>
      </c>
      <c r="U123" s="64"/>
      <c r="V123" s="64"/>
      <c r="W123" s="64"/>
      <c r="X123" s="64"/>
      <c r="Y123" s="64"/>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ME123" s="63"/>
      <c r="MF123" s="63"/>
      <c r="MG123" s="63"/>
      <c r="MH123" s="63"/>
      <c r="MI123" s="63"/>
      <c r="MJ123" s="63"/>
      <c r="MK123" s="63"/>
      <c r="ML123" s="63"/>
      <c r="MM123" s="63"/>
      <c r="MN123" s="63"/>
      <c r="MO123" s="63"/>
      <c r="MP123" s="63"/>
      <c r="MQ123" s="63"/>
      <c r="MR123" s="63"/>
      <c r="MS123" s="63"/>
      <c r="MT123" s="63"/>
      <c r="MU123" s="63"/>
      <c r="MV123" s="63"/>
      <c r="MW123" s="63"/>
      <c r="MX123" s="63"/>
      <c r="MY123" s="63"/>
      <c r="MZ123" s="63"/>
      <c r="NA123" s="63"/>
      <c r="NB123" s="63"/>
      <c r="NC123" s="63"/>
      <c r="ND123" s="63"/>
      <c r="NE123" s="63"/>
      <c r="NF123" s="63"/>
      <c r="NG123" s="63"/>
      <c r="NH123" s="63"/>
      <c r="NI123" s="63"/>
      <c r="NJ123" s="63"/>
      <c r="NK123" s="63"/>
      <c r="NL123" s="63"/>
      <c r="NM123" s="63"/>
      <c r="NN123" s="63"/>
      <c r="NO123" s="63"/>
      <c r="NP123" s="63"/>
      <c r="NQ123" s="63"/>
      <c r="NR123" s="63"/>
      <c r="NS123" s="63"/>
      <c r="NT123" s="63"/>
      <c r="NU123" s="63"/>
      <c r="NV123" s="63"/>
      <c r="NW123" s="63"/>
      <c r="NX123" s="63"/>
      <c r="NY123" s="63"/>
      <c r="NZ123" s="63"/>
      <c r="OA123" s="63"/>
      <c r="OB123" s="63"/>
      <c r="OC123" s="63"/>
      <c r="OD123" s="63"/>
      <c r="OE123" s="63"/>
      <c r="OF123" s="63"/>
      <c r="OG123" s="63"/>
      <c r="OH123" s="63"/>
      <c r="OI123" s="63"/>
      <c r="OJ123" s="63"/>
      <c r="OK123" s="63"/>
      <c r="OL123" s="63"/>
      <c r="OM123" s="63"/>
      <c r="ON123" s="63"/>
      <c r="OO123" s="63"/>
      <c r="OP123" s="63"/>
      <c r="OQ123" s="63"/>
      <c r="OR123" s="63"/>
      <c r="OS123" s="63"/>
      <c r="OT123" s="63"/>
      <c r="OU123" s="63"/>
      <c r="OV123" s="63"/>
      <c r="OW123" s="63"/>
      <c r="OX123" s="63"/>
      <c r="OY123" s="63"/>
      <c r="OZ123" s="63"/>
      <c r="PA123" s="63"/>
      <c r="PB123" s="63"/>
      <c r="PC123" s="63"/>
      <c r="PD123" s="63"/>
      <c r="PE123" s="63"/>
      <c r="PF123" s="63"/>
      <c r="PG123" s="63"/>
      <c r="PH123" s="63"/>
      <c r="PI123" s="63"/>
      <c r="PJ123" s="63"/>
      <c r="PK123" s="63"/>
      <c r="PL123" s="63"/>
      <c r="PM123" s="63"/>
      <c r="PN123" s="63"/>
      <c r="PO123" s="63"/>
      <c r="PP123" s="63"/>
      <c r="PQ123" s="63"/>
      <c r="PR123" s="63"/>
      <c r="PS123" s="63"/>
      <c r="PT123" s="63"/>
      <c r="PU123" s="63"/>
      <c r="PV123" s="63"/>
      <c r="PW123" s="63"/>
      <c r="PX123" s="63"/>
      <c r="PY123" s="63"/>
      <c r="PZ123" s="63"/>
      <c r="QA123" s="63"/>
      <c r="QB123" s="63"/>
      <c r="QC123" s="63"/>
      <c r="QD123" s="63"/>
      <c r="QE123" s="63"/>
      <c r="QF123" s="63"/>
      <c r="QG123" s="63"/>
      <c r="QH123" s="63"/>
      <c r="QI123" s="63"/>
      <c r="QJ123" s="63"/>
      <c r="QK123" s="63"/>
      <c r="QL123" s="63"/>
      <c r="QM123" s="63"/>
      <c r="QN123" s="63"/>
      <c r="QO123" s="63"/>
      <c r="QP123" s="63"/>
      <c r="QQ123" s="63"/>
      <c r="QR123" s="63"/>
      <c r="QS123" s="63"/>
      <c r="QT123" s="63"/>
      <c r="QU123" s="63"/>
      <c r="QV123" s="63"/>
      <c r="QW123" s="63"/>
      <c r="QX123" s="63"/>
      <c r="QY123" s="63"/>
      <c r="QZ123" s="63"/>
      <c r="RA123" s="63"/>
      <c r="RB123" s="63"/>
      <c r="RC123" s="63"/>
      <c r="RD123" s="63"/>
      <c r="RE123" s="63"/>
      <c r="RF123" s="63"/>
      <c r="RG123" s="63"/>
      <c r="RH123" s="63"/>
      <c r="RI123" s="63"/>
      <c r="RJ123" s="63"/>
      <c r="RK123" s="63"/>
      <c r="RL123" s="63"/>
      <c r="RM123" s="63"/>
      <c r="RN123" s="63"/>
      <c r="RO123" s="63"/>
      <c r="RP123" s="63"/>
      <c r="RQ123" s="63"/>
      <c r="RR123" s="63"/>
      <c r="RS123" s="63"/>
      <c r="RT123" s="63"/>
      <c r="RU123" s="63"/>
      <c r="RV123" s="63"/>
      <c r="RW123" s="63"/>
      <c r="RX123" s="63"/>
      <c r="RY123" s="63"/>
      <c r="RZ123" s="63"/>
      <c r="SA123" s="63"/>
      <c r="SB123" s="63"/>
      <c r="SC123" s="63"/>
      <c r="SD123" s="63"/>
      <c r="SE123" s="63"/>
      <c r="SF123" s="63"/>
      <c r="SG123" s="63"/>
      <c r="SH123" s="63"/>
      <c r="SI123" s="63"/>
      <c r="SJ123" s="63"/>
      <c r="SK123" s="63"/>
      <c r="SL123" s="63"/>
      <c r="SM123" s="63"/>
      <c r="SN123" s="63"/>
      <c r="SO123" s="63"/>
      <c r="SP123" s="63"/>
      <c r="SQ123" s="63"/>
      <c r="SR123" s="63"/>
      <c r="SS123" s="63"/>
    </row>
    <row r="124" spans="1:513" s="25" customFormat="1" ht="15" customHeight="1">
      <c r="A124" s="807"/>
      <c r="B124" s="674"/>
      <c r="C124" s="675"/>
      <c r="D124" s="675"/>
      <c r="E124" s="676"/>
      <c r="F124" s="787"/>
      <c r="G124" s="788"/>
      <c r="H124" s="788"/>
      <c r="I124" s="789"/>
      <c r="J124" s="792"/>
      <c r="K124" s="793"/>
      <c r="L124" s="63"/>
      <c r="M124" s="63"/>
      <c r="N124" s="63"/>
      <c r="O124" s="63"/>
      <c r="P124" s="64"/>
      <c r="Q124" s="64"/>
      <c r="R124" s="119"/>
      <c r="S124" s="120"/>
      <c r="T124" s="121" t="str">
        <f t="shared" si="1"/>
        <v/>
      </c>
      <c r="U124" s="64"/>
      <c r="V124" s="64"/>
      <c r="W124" s="64"/>
      <c r="X124" s="64"/>
      <c r="Y124" s="64"/>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ME124" s="63"/>
      <c r="MF124" s="63"/>
      <c r="MG124" s="63"/>
      <c r="MH124" s="63"/>
      <c r="MI124" s="63"/>
      <c r="MJ124" s="63"/>
      <c r="MK124" s="63"/>
      <c r="ML124" s="63"/>
      <c r="MM124" s="63"/>
      <c r="MN124" s="63"/>
      <c r="MO124" s="63"/>
      <c r="MP124" s="63"/>
      <c r="MQ124" s="63"/>
      <c r="MR124" s="63"/>
      <c r="MS124" s="63"/>
      <c r="MT124" s="63"/>
      <c r="MU124" s="63"/>
      <c r="MV124" s="63"/>
      <c r="MW124" s="63"/>
      <c r="MX124" s="63"/>
      <c r="MY124" s="63"/>
      <c r="MZ124" s="63"/>
      <c r="NA124" s="63"/>
      <c r="NB124" s="63"/>
      <c r="NC124" s="63"/>
      <c r="ND124" s="63"/>
      <c r="NE124" s="63"/>
      <c r="NF124" s="63"/>
      <c r="NG124" s="63"/>
      <c r="NH124" s="63"/>
      <c r="NI124" s="63"/>
      <c r="NJ124" s="63"/>
      <c r="NK124" s="63"/>
      <c r="NL124" s="63"/>
      <c r="NM124" s="63"/>
      <c r="NN124" s="63"/>
      <c r="NO124" s="63"/>
      <c r="NP124" s="63"/>
      <c r="NQ124" s="63"/>
      <c r="NR124" s="63"/>
      <c r="NS124" s="63"/>
      <c r="NT124" s="63"/>
      <c r="NU124" s="63"/>
      <c r="NV124" s="63"/>
      <c r="NW124" s="63"/>
      <c r="NX124" s="63"/>
      <c r="NY124" s="63"/>
      <c r="NZ124" s="63"/>
      <c r="OA124" s="63"/>
      <c r="OB124" s="63"/>
      <c r="OC124" s="63"/>
      <c r="OD124" s="63"/>
      <c r="OE124" s="63"/>
      <c r="OF124" s="63"/>
      <c r="OG124" s="63"/>
      <c r="OH124" s="63"/>
      <c r="OI124" s="63"/>
      <c r="OJ124" s="63"/>
      <c r="OK124" s="63"/>
      <c r="OL124" s="63"/>
      <c r="OM124" s="63"/>
      <c r="ON124" s="63"/>
      <c r="OO124" s="63"/>
      <c r="OP124" s="63"/>
      <c r="OQ124" s="63"/>
      <c r="OR124" s="63"/>
      <c r="OS124" s="63"/>
      <c r="OT124" s="63"/>
      <c r="OU124" s="63"/>
      <c r="OV124" s="63"/>
      <c r="OW124" s="63"/>
      <c r="OX124" s="63"/>
      <c r="OY124" s="63"/>
      <c r="OZ124" s="63"/>
      <c r="PA124" s="63"/>
      <c r="PB124" s="63"/>
      <c r="PC124" s="63"/>
      <c r="PD124" s="63"/>
      <c r="PE124" s="63"/>
      <c r="PF124" s="63"/>
      <c r="PG124" s="63"/>
      <c r="PH124" s="63"/>
      <c r="PI124" s="63"/>
      <c r="PJ124" s="63"/>
      <c r="PK124" s="63"/>
      <c r="PL124" s="63"/>
      <c r="PM124" s="63"/>
      <c r="PN124" s="63"/>
      <c r="PO124" s="63"/>
      <c r="PP124" s="63"/>
      <c r="PQ124" s="63"/>
      <c r="PR124" s="63"/>
      <c r="PS124" s="63"/>
      <c r="PT124" s="63"/>
      <c r="PU124" s="63"/>
      <c r="PV124" s="63"/>
      <c r="PW124" s="63"/>
      <c r="PX124" s="63"/>
      <c r="PY124" s="63"/>
      <c r="PZ124" s="63"/>
      <c r="QA124" s="63"/>
      <c r="QB124" s="63"/>
      <c r="QC124" s="63"/>
      <c r="QD124" s="63"/>
      <c r="QE124" s="63"/>
      <c r="QF124" s="63"/>
      <c r="QG124" s="63"/>
      <c r="QH124" s="63"/>
      <c r="QI124" s="63"/>
      <c r="QJ124" s="63"/>
      <c r="QK124" s="63"/>
      <c r="QL124" s="63"/>
      <c r="QM124" s="63"/>
      <c r="QN124" s="63"/>
      <c r="QO124" s="63"/>
      <c r="QP124" s="63"/>
      <c r="QQ124" s="63"/>
      <c r="QR124" s="63"/>
      <c r="QS124" s="63"/>
      <c r="QT124" s="63"/>
      <c r="QU124" s="63"/>
      <c r="QV124" s="63"/>
      <c r="QW124" s="63"/>
      <c r="QX124" s="63"/>
      <c r="QY124" s="63"/>
      <c r="QZ124" s="63"/>
      <c r="RA124" s="63"/>
      <c r="RB124" s="63"/>
      <c r="RC124" s="63"/>
      <c r="RD124" s="63"/>
      <c r="RE124" s="63"/>
      <c r="RF124" s="63"/>
      <c r="RG124" s="63"/>
      <c r="RH124" s="63"/>
      <c r="RI124" s="63"/>
      <c r="RJ124" s="63"/>
      <c r="RK124" s="63"/>
      <c r="RL124" s="63"/>
      <c r="RM124" s="63"/>
      <c r="RN124" s="63"/>
      <c r="RO124" s="63"/>
      <c r="RP124" s="63"/>
      <c r="RQ124" s="63"/>
      <c r="RR124" s="63"/>
      <c r="RS124" s="63"/>
      <c r="RT124" s="63"/>
      <c r="RU124" s="63"/>
      <c r="RV124" s="63"/>
      <c r="RW124" s="63"/>
      <c r="RX124" s="63"/>
      <c r="RY124" s="63"/>
      <c r="RZ124" s="63"/>
      <c r="SA124" s="63"/>
      <c r="SB124" s="63"/>
      <c r="SC124" s="63"/>
      <c r="SD124" s="63"/>
      <c r="SE124" s="63"/>
      <c r="SF124" s="63"/>
      <c r="SG124" s="63"/>
      <c r="SH124" s="63"/>
      <c r="SI124" s="63"/>
      <c r="SJ124" s="63"/>
      <c r="SK124" s="63"/>
      <c r="SL124" s="63"/>
      <c r="SM124" s="63"/>
      <c r="SN124" s="63"/>
      <c r="SO124" s="63"/>
      <c r="SP124" s="63"/>
      <c r="SQ124" s="63"/>
      <c r="SR124" s="63"/>
      <c r="SS124" s="63"/>
    </row>
    <row r="125" spans="1:513" s="25" customFormat="1" ht="15" customHeight="1">
      <c r="A125" s="807"/>
      <c r="B125" s="721"/>
      <c r="C125" s="722"/>
      <c r="D125" s="722"/>
      <c r="E125" s="722"/>
      <c r="F125" s="787"/>
      <c r="G125" s="788"/>
      <c r="H125" s="788"/>
      <c r="I125" s="789"/>
      <c r="J125" s="792"/>
      <c r="K125" s="793"/>
      <c r="L125" s="63"/>
      <c r="M125" s="63"/>
      <c r="N125" s="63"/>
      <c r="O125" s="63"/>
      <c r="P125" s="64"/>
      <c r="Q125" s="64"/>
      <c r="R125" s="119" t="str">
        <f>IF(B125="","",(YEAR(B126)-YEAR(B125))*12+MONTH(B126)-MONTH(B125)+1)</f>
        <v/>
      </c>
      <c r="S125" s="120" t="str">
        <f>IF(R125="","","（"&amp;R125&amp;"ヶ月）")</f>
        <v/>
      </c>
      <c r="T125" s="121" t="str">
        <f t="shared" si="1"/>
        <v/>
      </c>
      <c r="U125" s="64"/>
      <c r="V125" s="64"/>
      <c r="W125" s="64"/>
      <c r="X125" s="64"/>
      <c r="Y125" s="64"/>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ME125" s="63"/>
      <c r="MF125" s="63"/>
      <c r="MG125" s="63"/>
      <c r="MH125" s="63"/>
      <c r="MI125" s="63"/>
      <c r="MJ125" s="63"/>
      <c r="MK125" s="63"/>
      <c r="ML125" s="63"/>
      <c r="MM125" s="63"/>
      <c r="MN125" s="63"/>
      <c r="MO125" s="63"/>
      <c r="MP125" s="63"/>
      <c r="MQ125" s="63"/>
      <c r="MR125" s="63"/>
      <c r="MS125" s="63"/>
      <c r="MT125" s="63"/>
      <c r="MU125" s="63"/>
      <c r="MV125" s="63"/>
      <c r="MW125" s="63"/>
      <c r="MX125" s="63"/>
      <c r="MY125" s="63"/>
      <c r="MZ125" s="63"/>
      <c r="NA125" s="63"/>
      <c r="NB125" s="63"/>
      <c r="NC125" s="63"/>
      <c r="ND125" s="63"/>
      <c r="NE125" s="63"/>
      <c r="NF125" s="63"/>
      <c r="NG125" s="63"/>
      <c r="NH125" s="63"/>
      <c r="NI125" s="63"/>
      <c r="NJ125" s="63"/>
      <c r="NK125" s="63"/>
      <c r="NL125" s="63"/>
      <c r="NM125" s="63"/>
      <c r="NN125" s="63"/>
      <c r="NO125" s="63"/>
      <c r="NP125" s="63"/>
      <c r="NQ125" s="63"/>
      <c r="NR125" s="63"/>
      <c r="NS125" s="63"/>
      <c r="NT125" s="63"/>
      <c r="NU125" s="63"/>
      <c r="NV125" s="63"/>
      <c r="NW125" s="63"/>
      <c r="NX125" s="63"/>
      <c r="NY125" s="63"/>
      <c r="NZ125" s="63"/>
      <c r="OA125" s="63"/>
      <c r="OB125" s="63"/>
      <c r="OC125" s="63"/>
      <c r="OD125" s="63"/>
      <c r="OE125" s="63"/>
      <c r="OF125" s="63"/>
      <c r="OG125" s="63"/>
      <c r="OH125" s="63"/>
      <c r="OI125" s="63"/>
      <c r="OJ125" s="63"/>
      <c r="OK125" s="63"/>
      <c r="OL125" s="63"/>
      <c r="OM125" s="63"/>
      <c r="ON125" s="63"/>
      <c r="OO125" s="63"/>
      <c r="OP125" s="63"/>
      <c r="OQ125" s="63"/>
      <c r="OR125" s="63"/>
      <c r="OS125" s="63"/>
      <c r="OT125" s="63"/>
      <c r="OU125" s="63"/>
      <c r="OV125" s="63"/>
      <c r="OW125" s="63"/>
      <c r="OX125" s="63"/>
      <c r="OY125" s="63"/>
      <c r="OZ125" s="63"/>
      <c r="PA125" s="63"/>
      <c r="PB125" s="63"/>
      <c r="PC125" s="63"/>
      <c r="PD125" s="63"/>
      <c r="PE125" s="63"/>
      <c r="PF125" s="63"/>
      <c r="PG125" s="63"/>
      <c r="PH125" s="63"/>
      <c r="PI125" s="63"/>
      <c r="PJ125" s="63"/>
      <c r="PK125" s="63"/>
      <c r="PL125" s="63"/>
      <c r="PM125" s="63"/>
      <c r="PN125" s="63"/>
      <c r="PO125" s="63"/>
      <c r="PP125" s="63"/>
      <c r="PQ125" s="63"/>
      <c r="PR125" s="63"/>
      <c r="PS125" s="63"/>
      <c r="PT125" s="63"/>
      <c r="PU125" s="63"/>
      <c r="PV125" s="63"/>
      <c r="PW125" s="63"/>
      <c r="PX125" s="63"/>
      <c r="PY125" s="63"/>
      <c r="PZ125" s="63"/>
      <c r="QA125" s="63"/>
      <c r="QB125" s="63"/>
      <c r="QC125" s="63"/>
      <c r="QD125" s="63"/>
      <c r="QE125" s="63"/>
      <c r="QF125" s="63"/>
      <c r="QG125" s="63"/>
      <c r="QH125" s="63"/>
      <c r="QI125" s="63"/>
      <c r="QJ125" s="63"/>
      <c r="QK125" s="63"/>
      <c r="QL125" s="63"/>
      <c r="QM125" s="63"/>
      <c r="QN125" s="63"/>
      <c r="QO125" s="63"/>
      <c r="QP125" s="63"/>
      <c r="QQ125" s="63"/>
      <c r="QR125" s="63"/>
      <c r="QS125" s="63"/>
      <c r="QT125" s="63"/>
      <c r="QU125" s="63"/>
      <c r="QV125" s="63"/>
      <c r="QW125" s="63"/>
      <c r="QX125" s="63"/>
      <c r="QY125" s="63"/>
      <c r="QZ125" s="63"/>
      <c r="RA125" s="63"/>
      <c r="RB125" s="63"/>
      <c r="RC125" s="63"/>
      <c r="RD125" s="63"/>
      <c r="RE125" s="63"/>
      <c r="RF125" s="63"/>
      <c r="RG125" s="63"/>
      <c r="RH125" s="63"/>
      <c r="RI125" s="63"/>
      <c r="RJ125" s="63"/>
      <c r="RK125" s="63"/>
      <c r="RL125" s="63"/>
      <c r="RM125" s="63"/>
      <c r="RN125" s="63"/>
      <c r="RO125" s="63"/>
      <c r="RP125" s="63"/>
      <c r="RQ125" s="63"/>
      <c r="RR125" s="63"/>
      <c r="RS125" s="63"/>
      <c r="RT125" s="63"/>
      <c r="RU125" s="63"/>
      <c r="RV125" s="63"/>
      <c r="RW125" s="63"/>
      <c r="RX125" s="63"/>
      <c r="RY125" s="63"/>
      <c r="RZ125" s="63"/>
      <c r="SA125" s="63"/>
      <c r="SB125" s="63"/>
      <c r="SC125" s="63"/>
      <c r="SD125" s="63"/>
      <c r="SE125" s="63"/>
      <c r="SF125" s="63"/>
      <c r="SG125" s="63"/>
      <c r="SH125" s="63"/>
      <c r="SI125" s="63"/>
      <c r="SJ125" s="63"/>
      <c r="SK125" s="63"/>
      <c r="SL125" s="63"/>
      <c r="SM125" s="63"/>
      <c r="SN125" s="63"/>
      <c r="SO125" s="63"/>
      <c r="SP125" s="63"/>
      <c r="SQ125" s="63"/>
      <c r="SR125" s="63"/>
      <c r="SS125" s="63"/>
    </row>
    <row r="126" spans="1:513" s="25" customFormat="1" ht="15" customHeight="1" thickBot="1">
      <c r="A126" s="807"/>
      <c r="B126" s="674"/>
      <c r="C126" s="675"/>
      <c r="D126" s="675"/>
      <c r="E126" s="676"/>
      <c r="F126" s="787"/>
      <c r="G126" s="788"/>
      <c r="H126" s="788"/>
      <c r="I126" s="789"/>
      <c r="J126" s="792"/>
      <c r="K126" s="793"/>
      <c r="L126" s="63"/>
      <c r="M126" s="63"/>
      <c r="N126" s="63"/>
      <c r="O126" s="63"/>
      <c r="P126" s="64"/>
      <c r="Q126" s="64"/>
      <c r="R126" s="122"/>
      <c r="S126" s="123"/>
      <c r="T126" s="124" t="str">
        <f t="shared" si="1"/>
        <v/>
      </c>
      <c r="U126" s="64"/>
      <c r="V126" s="64"/>
      <c r="W126" s="64"/>
      <c r="X126" s="64"/>
      <c r="Y126" s="64"/>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ME126" s="63"/>
      <c r="MF126" s="63"/>
      <c r="MG126" s="63"/>
      <c r="MH126" s="63"/>
      <c r="MI126" s="63"/>
      <c r="MJ126" s="63"/>
      <c r="MK126" s="63"/>
      <c r="ML126" s="63"/>
      <c r="MM126" s="63"/>
      <c r="MN126" s="63"/>
      <c r="MO126" s="63"/>
      <c r="MP126" s="63"/>
      <c r="MQ126" s="63"/>
      <c r="MR126" s="63"/>
      <c r="MS126" s="63"/>
      <c r="MT126" s="63"/>
      <c r="MU126" s="63"/>
      <c r="MV126" s="63"/>
      <c r="MW126" s="63"/>
      <c r="MX126" s="63"/>
      <c r="MY126" s="63"/>
      <c r="MZ126" s="63"/>
      <c r="NA126" s="63"/>
      <c r="NB126" s="63"/>
      <c r="NC126" s="63"/>
      <c r="ND126" s="63"/>
      <c r="NE126" s="63"/>
      <c r="NF126" s="63"/>
      <c r="NG126" s="63"/>
      <c r="NH126" s="63"/>
      <c r="NI126" s="63"/>
      <c r="NJ126" s="63"/>
      <c r="NK126" s="63"/>
      <c r="NL126" s="63"/>
      <c r="NM126" s="63"/>
      <c r="NN126" s="63"/>
      <c r="NO126" s="63"/>
      <c r="NP126" s="63"/>
      <c r="NQ126" s="63"/>
      <c r="NR126" s="63"/>
      <c r="NS126" s="63"/>
      <c r="NT126" s="63"/>
      <c r="NU126" s="63"/>
      <c r="NV126" s="63"/>
      <c r="NW126" s="63"/>
      <c r="NX126" s="63"/>
      <c r="NY126" s="63"/>
      <c r="NZ126" s="63"/>
      <c r="OA126" s="63"/>
      <c r="OB126" s="63"/>
      <c r="OC126" s="63"/>
      <c r="OD126" s="63"/>
      <c r="OE126" s="63"/>
      <c r="OF126" s="63"/>
      <c r="OG126" s="63"/>
      <c r="OH126" s="63"/>
      <c r="OI126" s="63"/>
      <c r="OJ126" s="63"/>
      <c r="OK126" s="63"/>
      <c r="OL126" s="63"/>
      <c r="OM126" s="63"/>
      <c r="ON126" s="63"/>
      <c r="OO126" s="63"/>
      <c r="OP126" s="63"/>
      <c r="OQ126" s="63"/>
      <c r="OR126" s="63"/>
      <c r="OS126" s="63"/>
      <c r="OT126" s="63"/>
      <c r="OU126" s="63"/>
      <c r="OV126" s="63"/>
      <c r="OW126" s="63"/>
      <c r="OX126" s="63"/>
      <c r="OY126" s="63"/>
      <c r="OZ126" s="63"/>
      <c r="PA126" s="63"/>
      <c r="PB126" s="63"/>
      <c r="PC126" s="63"/>
      <c r="PD126" s="63"/>
      <c r="PE126" s="63"/>
      <c r="PF126" s="63"/>
      <c r="PG126" s="63"/>
      <c r="PH126" s="63"/>
      <c r="PI126" s="63"/>
      <c r="PJ126" s="63"/>
      <c r="PK126" s="63"/>
      <c r="PL126" s="63"/>
      <c r="PM126" s="63"/>
      <c r="PN126" s="63"/>
      <c r="PO126" s="63"/>
      <c r="PP126" s="63"/>
      <c r="PQ126" s="63"/>
      <c r="PR126" s="63"/>
      <c r="PS126" s="63"/>
      <c r="PT126" s="63"/>
      <c r="PU126" s="63"/>
      <c r="PV126" s="63"/>
      <c r="PW126" s="63"/>
      <c r="PX126" s="63"/>
      <c r="PY126" s="63"/>
      <c r="PZ126" s="63"/>
      <c r="QA126" s="63"/>
      <c r="QB126" s="63"/>
      <c r="QC126" s="63"/>
      <c r="QD126" s="63"/>
      <c r="QE126" s="63"/>
      <c r="QF126" s="63"/>
      <c r="QG126" s="63"/>
      <c r="QH126" s="63"/>
      <c r="QI126" s="63"/>
      <c r="QJ126" s="63"/>
      <c r="QK126" s="63"/>
      <c r="QL126" s="63"/>
      <c r="QM126" s="63"/>
      <c r="QN126" s="63"/>
      <c r="QO126" s="63"/>
      <c r="QP126" s="63"/>
      <c r="QQ126" s="63"/>
      <c r="QR126" s="63"/>
      <c r="QS126" s="63"/>
      <c r="QT126" s="63"/>
      <c r="QU126" s="63"/>
      <c r="QV126" s="63"/>
      <c r="QW126" s="63"/>
      <c r="QX126" s="63"/>
      <c r="QY126" s="63"/>
      <c r="QZ126" s="63"/>
      <c r="RA126" s="63"/>
      <c r="RB126" s="63"/>
      <c r="RC126" s="63"/>
      <c r="RD126" s="63"/>
      <c r="RE126" s="63"/>
      <c r="RF126" s="63"/>
      <c r="RG126" s="63"/>
      <c r="RH126" s="63"/>
      <c r="RI126" s="63"/>
      <c r="RJ126" s="63"/>
      <c r="RK126" s="63"/>
      <c r="RL126" s="63"/>
      <c r="RM126" s="63"/>
      <c r="RN126" s="63"/>
      <c r="RO126" s="63"/>
      <c r="RP126" s="63"/>
      <c r="RQ126" s="63"/>
      <c r="RR126" s="63"/>
      <c r="RS126" s="63"/>
      <c r="RT126" s="63"/>
      <c r="RU126" s="63"/>
      <c r="RV126" s="63"/>
      <c r="RW126" s="63"/>
      <c r="RX126" s="63"/>
      <c r="RY126" s="63"/>
      <c r="RZ126" s="63"/>
      <c r="SA126" s="63"/>
      <c r="SB126" s="63"/>
      <c r="SC126" s="63"/>
      <c r="SD126" s="63"/>
      <c r="SE126" s="63"/>
      <c r="SF126" s="63"/>
      <c r="SG126" s="63"/>
      <c r="SH126" s="63"/>
      <c r="SI126" s="63"/>
      <c r="SJ126" s="63"/>
      <c r="SK126" s="63"/>
      <c r="SL126" s="63"/>
      <c r="SM126" s="63"/>
      <c r="SN126" s="63"/>
      <c r="SO126" s="63"/>
      <c r="SP126" s="63"/>
      <c r="SQ126" s="63"/>
      <c r="SR126" s="63"/>
      <c r="SS126" s="63"/>
    </row>
    <row r="127" spans="1:513" ht="15" customHeight="1">
      <c r="A127" s="807"/>
      <c r="B127" s="721"/>
      <c r="C127" s="722"/>
      <c r="D127" s="722"/>
      <c r="E127" s="722"/>
      <c r="F127" s="787"/>
      <c r="G127" s="788"/>
      <c r="H127" s="788"/>
      <c r="I127" s="789"/>
      <c r="J127" s="792"/>
      <c r="K127" s="793"/>
      <c r="L127" s="63"/>
      <c r="M127" s="63"/>
      <c r="N127" s="63"/>
      <c r="O127" s="63"/>
      <c r="P127" s="64"/>
      <c r="Q127" s="64"/>
      <c r="R127" s="119" t="str">
        <f>IF(B127="","",(YEAR(B128)-YEAR(B127))*12+MONTH(B128)-MONTH(B127)+1)</f>
        <v/>
      </c>
      <c r="S127" s="120" t="str">
        <f>IF(R127="","","（"&amp;R127&amp;"ヶ月）")</f>
        <v/>
      </c>
      <c r="T127" s="121" t="str">
        <f t="shared" si="1"/>
        <v/>
      </c>
    </row>
    <row r="128" spans="1:513" ht="15" customHeight="1">
      <c r="A128" s="807"/>
      <c r="B128" s="674"/>
      <c r="C128" s="675"/>
      <c r="D128" s="675"/>
      <c r="E128" s="676"/>
      <c r="F128" s="787"/>
      <c r="G128" s="788"/>
      <c r="H128" s="788"/>
      <c r="I128" s="789"/>
      <c r="J128" s="792"/>
      <c r="K128" s="793"/>
      <c r="L128" s="63"/>
      <c r="M128" s="63"/>
      <c r="N128" s="63"/>
      <c r="O128" s="63"/>
      <c r="P128" s="64"/>
      <c r="Q128" s="64"/>
      <c r="R128" s="119"/>
      <c r="S128" s="120"/>
      <c r="T128" s="121" t="str">
        <f t="shared" si="1"/>
        <v/>
      </c>
    </row>
    <row r="129" spans="1:513" ht="15" customHeight="1">
      <c r="A129" s="807"/>
      <c r="B129" s="721"/>
      <c r="C129" s="722"/>
      <c r="D129" s="722"/>
      <c r="E129" s="722"/>
      <c r="F129" s="787"/>
      <c r="G129" s="788"/>
      <c r="H129" s="788"/>
      <c r="I129" s="789"/>
      <c r="J129" s="792"/>
      <c r="K129" s="793"/>
      <c r="L129" s="63"/>
      <c r="M129" s="63"/>
      <c r="N129" s="63"/>
      <c r="O129" s="63"/>
      <c r="P129" s="64"/>
      <c r="Q129" s="64"/>
      <c r="R129" s="119" t="str">
        <f>IF(B129="","",(YEAR(B130)-YEAR(B129))*12+MONTH(B130)-MONTH(B129)+1)</f>
        <v/>
      </c>
      <c r="S129" s="120" t="str">
        <f>IF(R129="","","（"&amp;R129&amp;"ヶ月）")</f>
        <v/>
      </c>
      <c r="T129" s="121" t="str">
        <f t="shared" si="1"/>
        <v/>
      </c>
    </row>
    <row r="130" spans="1:513" ht="15" customHeight="1">
      <c r="A130" s="807"/>
      <c r="B130" s="674"/>
      <c r="C130" s="675"/>
      <c r="D130" s="675"/>
      <c r="E130" s="676"/>
      <c r="F130" s="787"/>
      <c r="G130" s="788"/>
      <c r="H130" s="788"/>
      <c r="I130" s="789"/>
      <c r="J130" s="792"/>
      <c r="K130" s="793"/>
      <c r="L130" s="63"/>
      <c r="M130" s="63"/>
      <c r="N130" s="63"/>
      <c r="O130" s="63"/>
      <c r="P130" s="64"/>
      <c r="Q130" s="64"/>
      <c r="R130" s="119"/>
      <c r="S130" s="120"/>
      <c r="T130" s="121" t="str">
        <f t="shared" si="1"/>
        <v/>
      </c>
    </row>
    <row r="131" spans="1:513" s="25" customFormat="1" ht="15" customHeight="1">
      <c r="A131" s="807"/>
      <c r="B131" s="721"/>
      <c r="C131" s="722"/>
      <c r="D131" s="722"/>
      <c r="E131" s="722"/>
      <c r="F131" s="787"/>
      <c r="G131" s="788"/>
      <c r="H131" s="788"/>
      <c r="I131" s="789"/>
      <c r="J131" s="792"/>
      <c r="K131" s="793"/>
      <c r="L131" s="63"/>
      <c r="M131" s="63"/>
      <c r="N131" s="63"/>
      <c r="O131" s="63"/>
      <c r="P131" s="64"/>
      <c r="Q131" s="64"/>
      <c r="R131" s="119" t="str">
        <f>IF(B131="","",(YEAR(B132)-YEAR(B131))*12+MONTH(B132)-MONTH(B131)+1)</f>
        <v/>
      </c>
      <c r="S131" s="120" t="str">
        <f>IF(R131="","","（"&amp;R131&amp;"ヶ月）")</f>
        <v/>
      </c>
      <c r="T131" s="121" t="str">
        <f t="shared" si="1"/>
        <v/>
      </c>
      <c r="U131" s="64"/>
      <c r="V131" s="64"/>
      <c r="W131" s="64"/>
      <c r="X131" s="64"/>
      <c r="Y131" s="64"/>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ME131" s="63"/>
      <c r="MF131" s="63"/>
      <c r="MG131" s="63"/>
      <c r="MH131" s="63"/>
      <c r="MI131" s="63"/>
      <c r="MJ131" s="63"/>
      <c r="MK131" s="63"/>
      <c r="ML131" s="63"/>
      <c r="MM131" s="63"/>
      <c r="MN131" s="63"/>
      <c r="MO131" s="63"/>
      <c r="MP131" s="63"/>
      <c r="MQ131" s="63"/>
      <c r="MR131" s="63"/>
      <c r="MS131" s="63"/>
      <c r="MT131" s="63"/>
      <c r="MU131" s="63"/>
      <c r="MV131" s="63"/>
      <c r="MW131" s="63"/>
      <c r="MX131" s="63"/>
      <c r="MY131" s="63"/>
      <c r="MZ131" s="63"/>
      <c r="NA131" s="63"/>
      <c r="NB131" s="63"/>
      <c r="NC131" s="63"/>
      <c r="ND131" s="63"/>
      <c r="NE131" s="63"/>
      <c r="NF131" s="63"/>
      <c r="NG131" s="63"/>
      <c r="NH131" s="63"/>
      <c r="NI131" s="63"/>
      <c r="NJ131" s="63"/>
      <c r="NK131" s="63"/>
      <c r="NL131" s="63"/>
      <c r="NM131" s="63"/>
      <c r="NN131" s="63"/>
      <c r="NO131" s="63"/>
      <c r="NP131" s="63"/>
      <c r="NQ131" s="63"/>
      <c r="NR131" s="63"/>
      <c r="NS131" s="63"/>
      <c r="NT131" s="63"/>
      <c r="NU131" s="63"/>
      <c r="NV131" s="63"/>
      <c r="NW131" s="63"/>
      <c r="NX131" s="63"/>
      <c r="NY131" s="63"/>
      <c r="NZ131" s="63"/>
      <c r="OA131" s="63"/>
      <c r="OB131" s="63"/>
      <c r="OC131" s="63"/>
      <c r="OD131" s="63"/>
      <c r="OE131" s="63"/>
      <c r="OF131" s="63"/>
      <c r="OG131" s="63"/>
      <c r="OH131" s="63"/>
      <c r="OI131" s="63"/>
      <c r="OJ131" s="63"/>
      <c r="OK131" s="63"/>
      <c r="OL131" s="63"/>
      <c r="OM131" s="63"/>
      <c r="ON131" s="63"/>
      <c r="OO131" s="63"/>
      <c r="OP131" s="63"/>
      <c r="OQ131" s="63"/>
      <c r="OR131" s="63"/>
      <c r="OS131" s="63"/>
      <c r="OT131" s="63"/>
      <c r="OU131" s="63"/>
      <c r="OV131" s="63"/>
      <c r="OW131" s="63"/>
      <c r="OX131" s="63"/>
      <c r="OY131" s="63"/>
      <c r="OZ131" s="63"/>
      <c r="PA131" s="63"/>
      <c r="PB131" s="63"/>
      <c r="PC131" s="63"/>
      <c r="PD131" s="63"/>
      <c r="PE131" s="63"/>
      <c r="PF131" s="63"/>
      <c r="PG131" s="63"/>
      <c r="PH131" s="63"/>
      <c r="PI131" s="63"/>
      <c r="PJ131" s="63"/>
      <c r="PK131" s="63"/>
      <c r="PL131" s="63"/>
      <c r="PM131" s="63"/>
      <c r="PN131" s="63"/>
      <c r="PO131" s="63"/>
      <c r="PP131" s="63"/>
      <c r="PQ131" s="63"/>
      <c r="PR131" s="63"/>
      <c r="PS131" s="63"/>
      <c r="PT131" s="63"/>
      <c r="PU131" s="63"/>
      <c r="PV131" s="63"/>
      <c r="PW131" s="63"/>
      <c r="PX131" s="63"/>
      <c r="PY131" s="63"/>
      <c r="PZ131" s="63"/>
      <c r="QA131" s="63"/>
      <c r="QB131" s="63"/>
      <c r="QC131" s="63"/>
      <c r="QD131" s="63"/>
      <c r="QE131" s="63"/>
      <c r="QF131" s="63"/>
      <c r="QG131" s="63"/>
      <c r="QH131" s="63"/>
      <c r="QI131" s="63"/>
      <c r="QJ131" s="63"/>
      <c r="QK131" s="63"/>
      <c r="QL131" s="63"/>
      <c r="QM131" s="63"/>
      <c r="QN131" s="63"/>
      <c r="QO131" s="63"/>
      <c r="QP131" s="63"/>
      <c r="QQ131" s="63"/>
      <c r="QR131" s="63"/>
      <c r="QS131" s="63"/>
      <c r="QT131" s="63"/>
      <c r="QU131" s="63"/>
      <c r="QV131" s="63"/>
      <c r="QW131" s="63"/>
      <c r="QX131" s="63"/>
      <c r="QY131" s="63"/>
      <c r="QZ131" s="63"/>
      <c r="RA131" s="63"/>
      <c r="RB131" s="63"/>
      <c r="RC131" s="63"/>
      <c r="RD131" s="63"/>
      <c r="RE131" s="63"/>
      <c r="RF131" s="63"/>
      <c r="RG131" s="63"/>
      <c r="RH131" s="63"/>
      <c r="RI131" s="63"/>
      <c r="RJ131" s="63"/>
      <c r="RK131" s="63"/>
      <c r="RL131" s="63"/>
      <c r="RM131" s="63"/>
      <c r="RN131" s="63"/>
      <c r="RO131" s="63"/>
      <c r="RP131" s="63"/>
      <c r="RQ131" s="63"/>
      <c r="RR131" s="63"/>
      <c r="RS131" s="63"/>
      <c r="RT131" s="63"/>
      <c r="RU131" s="63"/>
      <c r="RV131" s="63"/>
      <c r="RW131" s="63"/>
      <c r="RX131" s="63"/>
      <c r="RY131" s="63"/>
      <c r="RZ131" s="63"/>
      <c r="SA131" s="63"/>
      <c r="SB131" s="63"/>
      <c r="SC131" s="63"/>
      <c r="SD131" s="63"/>
      <c r="SE131" s="63"/>
      <c r="SF131" s="63"/>
      <c r="SG131" s="63"/>
      <c r="SH131" s="63"/>
      <c r="SI131" s="63"/>
      <c r="SJ131" s="63"/>
      <c r="SK131" s="63"/>
      <c r="SL131" s="63"/>
      <c r="SM131" s="63"/>
      <c r="SN131" s="63"/>
      <c r="SO131" s="63"/>
      <c r="SP131" s="63"/>
      <c r="SQ131" s="63"/>
      <c r="SR131" s="63"/>
      <c r="SS131" s="63"/>
    </row>
    <row r="132" spans="1:513" s="25" customFormat="1" ht="15" customHeight="1">
      <c r="A132" s="807"/>
      <c r="B132" s="674"/>
      <c r="C132" s="675"/>
      <c r="D132" s="675"/>
      <c r="E132" s="676"/>
      <c r="F132" s="787"/>
      <c r="G132" s="788"/>
      <c r="H132" s="788"/>
      <c r="I132" s="789"/>
      <c r="J132" s="792"/>
      <c r="K132" s="793"/>
      <c r="L132" s="63"/>
      <c r="M132" s="63"/>
      <c r="N132" s="63"/>
      <c r="O132" s="63"/>
      <c r="P132" s="64"/>
      <c r="Q132" s="64"/>
      <c r="R132" s="119"/>
      <c r="S132" s="120"/>
      <c r="T132" s="121" t="str">
        <f t="shared" si="1"/>
        <v/>
      </c>
      <c r="U132" s="64"/>
      <c r="V132" s="64"/>
      <c r="W132" s="64"/>
      <c r="X132" s="64"/>
      <c r="Y132" s="64"/>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ME132" s="63"/>
      <c r="MF132" s="63"/>
      <c r="MG132" s="63"/>
      <c r="MH132" s="63"/>
      <c r="MI132" s="63"/>
      <c r="MJ132" s="63"/>
      <c r="MK132" s="63"/>
      <c r="ML132" s="63"/>
      <c r="MM132" s="63"/>
      <c r="MN132" s="63"/>
      <c r="MO132" s="63"/>
      <c r="MP132" s="63"/>
      <c r="MQ132" s="63"/>
      <c r="MR132" s="63"/>
      <c r="MS132" s="63"/>
      <c r="MT132" s="63"/>
      <c r="MU132" s="63"/>
      <c r="MV132" s="63"/>
      <c r="MW132" s="63"/>
      <c r="MX132" s="63"/>
      <c r="MY132" s="63"/>
      <c r="MZ132" s="63"/>
      <c r="NA132" s="63"/>
      <c r="NB132" s="63"/>
      <c r="NC132" s="63"/>
      <c r="ND132" s="63"/>
      <c r="NE132" s="63"/>
      <c r="NF132" s="63"/>
      <c r="NG132" s="63"/>
      <c r="NH132" s="63"/>
      <c r="NI132" s="63"/>
      <c r="NJ132" s="63"/>
      <c r="NK132" s="63"/>
      <c r="NL132" s="63"/>
      <c r="NM132" s="63"/>
      <c r="NN132" s="63"/>
      <c r="NO132" s="63"/>
      <c r="NP132" s="63"/>
      <c r="NQ132" s="63"/>
      <c r="NR132" s="63"/>
      <c r="NS132" s="63"/>
      <c r="NT132" s="63"/>
      <c r="NU132" s="63"/>
      <c r="NV132" s="63"/>
      <c r="NW132" s="63"/>
      <c r="NX132" s="63"/>
      <c r="NY132" s="63"/>
      <c r="NZ132" s="63"/>
      <c r="OA132" s="63"/>
      <c r="OB132" s="63"/>
      <c r="OC132" s="63"/>
      <c r="OD132" s="63"/>
      <c r="OE132" s="63"/>
      <c r="OF132" s="63"/>
      <c r="OG132" s="63"/>
      <c r="OH132" s="63"/>
      <c r="OI132" s="63"/>
      <c r="OJ132" s="63"/>
      <c r="OK132" s="63"/>
      <c r="OL132" s="63"/>
      <c r="OM132" s="63"/>
      <c r="ON132" s="63"/>
      <c r="OO132" s="63"/>
      <c r="OP132" s="63"/>
      <c r="OQ132" s="63"/>
      <c r="OR132" s="63"/>
      <c r="OS132" s="63"/>
      <c r="OT132" s="63"/>
      <c r="OU132" s="63"/>
      <c r="OV132" s="63"/>
      <c r="OW132" s="63"/>
      <c r="OX132" s="63"/>
      <c r="OY132" s="63"/>
      <c r="OZ132" s="63"/>
      <c r="PA132" s="63"/>
      <c r="PB132" s="63"/>
      <c r="PC132" s="63"/>
      <c r="PD132" s="63"/>
      <c r="PE132" s="63"/>
      <c r="PF132" s="63"/>
      <c r="PG132" s="63"/>
      <c r="PH132" s="63"/>
      <c r="PI132" s="63"/>
      <c r="PJ132" s="63"/>
      <c r="PK132" s="63"/>
      <c r="PL132" s="63"/>
      <c r="PM132" s="63"/>
      <c r="PN132" s="63"/>
      <c r="PO132" s="63"/>
      <c r="PP132" s="63"/>
      <c r="PQ132" s="63"/>
      <c r="PR132" s="63"/>
      <c r="PS132" s="63"/>
      <c r="PT132" s="63"/>
      <c r="PU132" s="63"/>
      <c r="PV132" s="63"/>
      <c r="PW132" s="63"/>
      <c r="PX132" s="63"/>
      <c r="PY132" s="63"/>
      <c r="PZ132" s="63"/>
      <c r="QA132" s="63"/>
      <c r="QB132" s="63"/>
      <c r="QC132" s="63"/>
      <c r="QD132" s="63"/>
      <c r="QE132" s="63"/>
      <c r="QF132" s="63"/>
      <c r="QG132" s="63"/>
      <c r="QH132" s="63"/>
      <c r="QI132" s="63"/>
      <c r="QJ132" s="63"/>
      <c r="QK132" s="63"/>
      <c r="QL132" s="63"/>
      <c r="QM132" s="63"/>
      <c r="QN132" s="63"/>
      <c r="QO132" s="63"/>
      <c r="QP132" s="63"/>
      <c r="QQ132" s="63"/>
      <c r="QR132" s="63"/>
      <c r="QS132" s="63"/>
      <c r="QT132" s="63"/>
      <c r="QU132" s="63"/>
      <c r="QV132" s="63"/>
      <c r="QW132" s="63"/>
      <c r="QX132" s="63"/>
      <c r="QY132" s="63"/>
      <c r="QZ132" s="63"/>
      <c r="RA132" s="63"/>
      <c r="RB132" s="63"/>
      <c r="RC132" s="63"/>
      <c r="RD132" s="63"/>
      <c r="RE132" s="63"/>
      <c r="RF132" s="63"/>
      <c r="RG132" s="63"/>
      <c r="RH132" s="63"/>
      <c r="RI132" s="63"/>
      <c r="RJ132" s="63"/>
      <c r="RK132" s="63"/>
      <c r="RL132" s="63"/>
      <c r="RM132" s="63"/>
      <c r="RN132" s="63"/>
      <c r="RO132" s="63"/>
      <c r="RP132" s="63"/>
      <c r="RQ132" s="63"/>
      <c r="RR132" s="63"/>
      <c r="RS132" s="63"/>
      <c r="RT132" s="63"/>
      <c r="RU132" s="63"/>
      <c r="RV132" s="63"/>
      <c r="RW132" s="63"/>
      <c r="RX132" s="63"/>
      <c r="RY132" s="63"/>
      <c r="RZ132" s="63"/>
      <c r="SA132" s="63"/>
      <c r="SB132" s="63"/>
      <c r="SC132" s="63"/>
      <c r="SD132" s="63"/>
      <c r="SE132" s="63"/>
      <c r="SF132" s="63"/>
      <c r="SG132" s="63"/>
      <c r="SH132" s="63"/>
      <c r="SI132" s="63"/>
      <c r="SJ132" s="63"/>
      <c r="SK132" s="63"/>
      <c r="SL132" s="63"/>
      <c r="SM132" s="63"/>
      <c r="SN132" s="63"/>
      <c r="SO132" s="63"/>
      <c r="SP132" s="63"/>
      <c r="SQ132" s="63"/>
      <c r="SR132" s="63"/>
      <c r="SS132" s="63"/>
    </row>
    <row r="133" spans="1:513" s="25" customFormat="1" ht="15" customHeight="1">
      <c r="A133" s="807"/>
      <c r="B133" s="721"/>
      <c r="C133" s="722"/>
      <c r="D133" s="722"/>
      <c r="E133" s="722"/>
      <c r="F133" s="787"/>
      <c r="G133" s="788"/>
      <c r="H133" s="788"/>
      <c r="I133" s="789"/>
      <c r="J133" s="792"/>
      <c r="K133" s="793"/>
      <c r="L133" s="63"/>
      <c r="M133" s="63"/>
      <c r="N133" s="63"/>
      <c r="O133" s="63"/>
      <c r="P133" s="64"/>
      <c r="Q133" s="64"/>
      <c r="R133" s="119" t="str">
        <f>IF(B133="","",(YEAR(B134)-YEAR(B133))*12+MONTH(B134)-MONTH(B133)+1)</f>
        <v/>
      </c>
      <c r="S133" s="120" t="str">
        <f>IF(R133="","","（"&amp;R133&amp;"ヶ月）")</f>
        <v/>
      </c>
      <c r="T133" s="121" t="str">
        <f t="shared" si="1"/>
        <v/>
      </c>
      <c r="U133" s="64"/>
      <c r="V133" s="64"/>
      <c r="W133" s="64"/>
      <c r="X133" s="64"/>
      <c r="Y133" s="64"/>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ME133" s="63"/>
      <c r="MF133" s="63"/>
      <c r="MG133" s="63"/>
      <c r="MH133" s="63"/>
      <c r="MI133" s="63"/>
      <c r="MJ133" s="63"/>
      <c r="MK133" s="63"/>
      <c r="ML133" s="63"/>
      <c r="MM133" s="63"/>
      <c r="MN133" s="63"/>
      <c r="MO133" s="63"/>
      <c r="MP133" s="63"/>
      <c r="MQ133" s="63"/>
      <c r="MR133" s="63"/>
      <c r="MS133" s="63"/>
      <c r="MT133" s="63"/>
      <c r="MU133" s="63"/>
      <c r="MV133" s="63"/>
      <c r="MW133" s="63"/>
      <c r="MX133" s="63"/>
      <c r="MY133" s="63"/>
      <c r="MZ133" s="63"/>
      <c r="NA133" s="63"/>
      <c r="NB133" s="63"/>
      <c r="NC133" s="63"/>
      <c r="ND133" s="63"/>
      <c r="NE133" s="63"/>
      <c r="NF133" s="63"/>
      <c r="NG133" s="63"/>
      <c r="NH133" s="63"/>
      <c r="NI133" s="63"/>
      <c r="NJ133" s="63"/>
      <c r="NK133" s="63"/>
      <c r="NL133" s="63"/>
      <c r="NM133" s="63"/>
      <c r="NN133" s="63"/>
      <c r="NO133" s="63"/>
      <c r="NP133" s="63"/>
      <c r="NQ133" s="63"/>
      <c r="NR133" s="63"/>
      <c r="NS133" s="63"/>
      <c r="NT133" s="63"/>
      <c r="NU133" s="63"/>
      <c r="NV133" s="63"/>
      <c r="NW133" s="63"/>
      <c r="NX133" s="63"/>
      <c r="NY133" s="63"/>
      <c r="NZ133" s="63"/>
      <c r="OA133" s="63"/>
      <c r="OB133" s="63"/>
      <c r="OC133" s="63"/>
      <c r="OD133" s="63"/>
      <c r="OE133" s="63"/>
      <c r="OF133" s="63"/>
      <c r="OG133" s="63"/>
      <c r="OH133" s="63"/>
      <c r="OI133" s="63"/>
      <c r="OJ133" s="63"/>
      <c r="OK133" s="63"/>
      <c r="OL133" s="63"/>
      <c r="OM133" s="63"/>
      <c r="ON133" s="63"/>
      <c r="OO133" s="63"/>
      <c r="OP133" s="63"/>
      <c r="OQ133" s="63"/>
      <c r="OR133" s="63"/>
      <c r="OS133" s="63"/>
      <c r="OT133" s="63"/>
      <c r="OU133" s="63"/>
      <c r="OV133" s="63"/>
      <c r="OW133" s="63"/>
      <c r="OX133" s="63"/>
      <c r="OY133" s="63"/>
      <c r="OZ133" s="63"/>
      <c r="PA133" s="63"/>
      <c r="PB133" s="63"/>
      <c r="PC133" s="63"/>
      <c r="PD133" s="63"/>
      <c r="PE133" s="63"/>
      <c r="PF133" s="63"/>
      <c r="PG133" s="63"/>
      <c r="PH133" s="63"/>
      <c r="PI133" s="63"/>
      <c r="PJ133" s="63"/>
      <c r="PK133" s="63"/>
      <c r="PL133" s="63"/>
      <c r="PM133" s="63"/>
      <c r="PN133" s="63"/>
      <c r="PO133" s="63"/>
      <c r="PP133" s="63"/>
      <c r="PQ133" s="63"/>
      <c r="PR133" s="63"/>
      <c r="PS133" s="63"/>
      <c r="PT133" s="63"/>
      <c r="PU133" s="63"/>
      <c r="PV133" s="63"/>
      <c r="PW133" s="63"/>
      <c r="PX133" s="63"/>
      <c r="PY133" s="63"/>
      <c r="PZ133" s="63"/>
      <c r="QA133" s="63"/>
      <c r="QB133" s="63"/>
      <c r="QC133" s="63"/>
      <c r="QD133" s="63"/>
      <c r="QE133" s="63"/>
      <c r="QF133" s="63"/>
      <c r="QG133" s="63"/>
      <c r="QH133" s="63"/>
      <c r="QI133" s="63"/>
      <c r="QJ133" s="63"/>
      <c r="QK133" s="63"/>
      <c r="QL133" s="63"/>
      <c r="QM133" s="63"/>
      <c r="QN133" s="63"/>
      <c r="QO133" s="63"/>
      <c r="QP133" s="63"/>
      <c r="QQ133" s="63"/>
      <c r="QR133" s="63"/>
      <c r="QS133" s="63"/>
      <c r="QT133" s="63"/>
      <c r="QU133" s="63"/>
      <c r="QV133" s="63"/>
      <c r="QW133" s="63"/>
      <c r="QX133" s="63"/>
      <c r="QY133" s="63"/>
      <c r="QZ133" s="63"/>
      <c r="RA133" s="63"/>
      <c r="RB133" s="63"/>
      <c r="RC133" s="63"/>
      <c r="RD133" s="63"/>
      <c r="RE133" s="63"/>
      <c r="RF133" s="63"/>
      <c r="RG133" s="63"/>
      <c r="RH133" s="63"/>
      <c r="RI133" s="63"/>
      <c r="RJ133" s="63"/>
      <c r="RK133" s="63"/>
      <c r="RL133" s="63"/>
      <c r="RM133" s="63"/>
      <c r="RN133" s="63"/>
      <c r="RO133" s="63"/>
      <c r="RP133" s="63"/>
      <c r="RQ133" s="63"/>
      <c r="RR133" s="63"/>
      <c r="RS133" s="63"/>
      <c r="RT133" s="63"/>
      <c r="RU133" s="63"/>
      <c r="RV133" s="63"/>
      <c r="RW133" s="63"/>
      <c r="RX133" s="63"/>
      <c r="RY133" s="63"/>
      <c r="RZ133" s="63"/>
      <c r="SA133" s="63"/>
      <c r="SB133" s="63"/>
      <c r="SC133" s="63"/>
      <c r="SD133" s="63"/>
      <c r="SE133" s="63"/>
      <c r="SF133" s="63"/>
      <c r="SG133" s="63"/>
      <c r="SH133" s="63"/>
      <c r="SI133" s="63"/>
      <c r="SJ133" s="63"/>
      <c r="SK133" s="63"/>
      <c r="SL133" s="63"/>
      <c r="SM133" s="63"/>
      <c r="SN133" s="63"/>
      <c r="SO133" s="63"/>
      <c r="SP133" s="63"/>
      <c r="SQ133" s="63"/>
      <c r="SR133" s="63"/>
      <c r="SS133" s="63"/>
    </row>
    <row r="134" spans="1:513" s="25" customFormat="1" ht="15" customHeight="1">
      <c r="A134" s="807"/>
      <c r="B134" s="674"/>
      <c r="C134" s="675"/>
      <c r="D134" s="675"/>
      <c r="E134" s="676"/>
      <c r="F134" s="787"/>
      <c r="G134" s="788"/>
      <c r="H134" s="788"/>
      <c r="I134" s="789"/>
      <c r="J134" s="792"/>
      <c r="K134" s="793"/>
      <c r="L134" s="63"/>
      <c r="M134" s="63"/>
      <c r="N134" s="63"/>
      <c r="O134" s="63"/>
      <c r="P134" s="64"/>
      <c r="Q134" s="64"/>
      <c r="R134" s="119"/>
      <c r="S134" s="120"/>
      <c r="T134" s="121" t="str">
        <f t="shared" si="1"/>
        <v/>
      </c>
      <c r="U134" s="64"/>
      <c r="V134" s="64"/>
      <c r="W134" s="64"/>
      <c r="X134" s="64"/>
      <c r="Y134" s="64"/>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ME134" s="63"/>
      <c r="MF134" s="63"/>
      <c r="MG134" s="63"/>
      <c r="MH134" s="63"/>
      <c r="MI134" s="63"/>
      <c r="MJ134" s="63"/>
      <c r="MK134" s="63"/>
      <c r="ML134" s="63"/>
      <c r="MM134" s="63"/>
      <c r="MN134" s="63"/>
      <c r="MO134" s="63"/>
      <c r="MP134" s="63"/>
      <c r="MQ134" s="63"/>
      <c r="MR134" s="63"/>
      <c r="MS134" s="63"/>
      <c r="MT134" s="63"/>
      <c r="MU134" s="63"/>
      <c r="MV134" s="63"/>
      <c r="MW134" s="63"/>
      <c r="MX134" s="63"/>
      <c r="MY134" s="63"/>
      <c r="MZ134" s="63"/>
      <c r="NA134" s="63"/>
      <c r="NB134" s="63"/>
      <c r="NC134" s="63"/>
      <c r="ND134" s="63"/>
      <c r="NE134" s="63"/>
      <c r="NF134" s="63"/>
      <c r="NG134" s="63"/>
      <c r="NH134" s="63"/>
      <c r="NI134" s="63"/>
      <c r="NJ134" s="63"/>
      <c r="NK134" s="63"/>
      <c r="NL134" s="63"/>
      <c r="NM134" s="63"/>
      <c r="NN134" s="63"/>
      <c r="NO134" s="63"/>
      <c r="NP134" s="63"/>
      <c r="NQ134" s="63"/>
      <c r="NR134" s="63"/>
      <c r="NS134" s="63"/>
      <c r="NT134" s="63"/>
      <c r="NU134" s="63"/>
      <c r="NV134" s="63"/>
      <c r="NW134" s="63"/>
      <c r="NX134" s="63"/>
      <c r="NY134" s="63"/>
      <c r="NZ134" s="63"/>
      <c r="OA134" s="63"/>
      <c r="OB134" s="63"/>
      <c r="OC134" s="63"/>
      <c r="OD134" s="63"/>
      <c r="OE134" s="63"/>
      <c r="OF134" s="63"/>
      <c r="OG134" s="63"/>
      <c r="OH134" s="63"/>
      <c r="OI134" s="63"/>
      <c r="OJ134" s="63"/>
      <c r="OK134" s="63"/>
      <c r="OL134" s="63"/>
      <c r="OM134" s="63"/>
      <c r="ON134" s="63"/>
      <c r="OO134" s="63"/>
      <c r="OP134" s="63"/>
      <c r="OQ134" s="63"/>
      <c r="OR134" s="63"/>
      <c r="OS134" s="63"/>
      <c r="OT134" s="63"/>
      <c r="OU134" s="63"/>
      <c r="OV134" s="63"/>
      <c r="OW134" s="63"/>
      <c r="OX134" s="63"/>
      <c r="OY134" s="63"/>
      <c r="OZ134" s="63"/>
      <c r="PA134" s="63"/>
      <c r="PB134" s="63"/>
      <c r="PC134" s="63"/>
      <c r="PD134" s="63"/>
      <c r="PE134" s="63"/>
      <c r="PF134" s="63"/>
      <c r="PG134" s="63"/>
      <c r="PH134" s="63"/>
      <c r="PI134" s="63"/>
      <c r="PJ134" s="63"/>
      <c r="PK134" s="63"/>
      <c r="PL134" s="63"/>
      <c r="PM134" s="63"/>
      <c r="PN134" s="63"/>
      <c r="PO134" s="63"/>
      <c r="PP134" s="63"/>
      <c r="PQ134" s="63"/>
      <c r="PR134" s="63"/>
      <c r="PS134" s="63"/>
      <c r="PT134" s="63"/>
      <c r="PU134" s="63"/>
      <c r="PV134" s="63"/>
      <c r="PW134" s="63"/>
      <c r="PX134" s="63"/>
      <c r="PY134" s="63"/>
      <c r="PZ134" s="63"/>
      <c r="QA134" s="63"/>
      <c r="QB134" s="63"/>
      <c r="QC134" s="63"/>
      <c r="QD134" s="63"/>
      <c r="QE134" s="63"/>
      <c r="QF134" s="63"/>
      <c r="QG134" s="63"/>
      <c r="QH134" s="63"/>
      <c r="QI134" s="63"/>
      <c r="QJ134" s="63"/>
      <c r="QK134" s="63"/>
      <c r="QL134" s="63"/>
      <c r="QM134" s="63"/>
      <c r="QN134" s="63"/>
      <c r="QO134" s="63"/>
      <c r="QP134" s="63"/>
      <c r="QQ134" s="63"/>
      <c r="QR134" s="63"/>
      <c r="QS134" s="63"/>
      <c r="QT134" s="63"/>
      <c r="QU134" s="63"/>
      <c r="QV134" s="63"/>
      <c r="QW134" s="63"/>
      <c r="QX134" s="63"/>
      <c r="QY134" s="63"/>
      <c r="QZ134" s="63"/>
      <c r="RA134" s="63"/>
      <c r="RB134" s="63"/>
      <c r="RC134" s="63"/>
      <c r="RD134" s="63"/>
      <c r="RE134" s="63"/>
      <c r="RF134" s="63"/>
      <c r="RG134" s="63"/>
      <c r="RH134" s="63"/>
      <c r="RI134" s="63"/>
      <c r="RJ134" s="63"/>
      <c r="RK134" s="63"/>
      <c r="RL134" s="63"/>
      <c r="RM134" s="63"/>
      <c r="RN134" s="63"/>
      <c r="RO134" s="63"/>
      <c r="RP134" s="63"/>
      <c r="RQ134" s="63"/>
      <c r="RR134" s="63"/>
      <c r="RS134" s="63"/>
      <c r="RT134" s="63"/>
      <c r="RU134" s="63"/>
      <c r="RV134" s="63"/>
      <c r="RW134" s="63"/>
      <c r="RX134" s="63"/>
      <c r="RY134" s="63"/>
      <c r="RZ134" s="63"/>
      <c r="SA134" s="63"/>
      <c r="SB134" s="63"/>
      <c r="SC134" s="63"/>
      <c r="SD134" s="63"/>
      <c r="SE134" s="63"/>
      <c r="SF134" s="63"/>
      <c r="SG134" s="63"/>
      <c r="SH134" s="63"/>
      <c r="SI134" s="63"/>
      <c r="SJ134" s="63"/>
      <c r="SK134" s="63"/>
      <c r="SL134" s="63"/>
      <c r="SM134" s="63"/>
      <c r="SN134" s="63"/>
      <c r="SO134" s="63"/>
      <c r="SP134" s="63"/>
      <c r="SQ134" s="63"/>
      <c r="SR134" s="63"/>
      <c r="SS134" s="63"/>
    </row>
    <row r="135" spans="1:513" s="25" customFormat="1" ht="15" customHeight="1">
      <c r="A135" s="807"/>
      <c r="B135" s="721"/>
      <c r="C135" s="722"/>
      <c r="D135" s="722"/>
      <c r="E135" s="722"/>
      <c r="F135" s="787"/>
      <c r="G135" s="788"/>
      <c r="H135" s="788"/>
      <c r="I135" s="789"/>
      <c r="J135" s="792"/>
      <c r="K135" s="793"/>
      <c r="L135" s="63"/>
      <c r="M135" s="63"/>
      <c r="N135" s="63"/>
      <c r="O135" s="63"/>
      <c r="P135" s="64"/>
      <c r="Q135" s="64"/>
      <c r="R135" s="119" t="str">
        <f>IF(B135="","",(YEAR(B136)-YEAR(B135))*12+MONTH(B136)-MONTH(B135)+1)</f>
        <v/>
      </c>
      <c r="S135" s="120" t="str">
        <f>IF(R135="","","（"&amp;R135&amp;"ヶ月）")</f>
        <v/>
      </c>
      <c r="T135" s="121" t="str">
        <f t="shared" si="1"/>
        <v/>
      </c>
      <c r="U135" s="64"/>
      <c r="V135" s="64"/>
      <c r="W135" s="64"/>
      <c r="X135" s="64"/>
      <c r="Y135" s="64"/>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ME135" s="63"/>
      <c r="MF135" s="63"/>
      <c r="MG135" s="63"/>
      <c r="MH135" s="63"/>
      <c r="MI135" s="63"/>
      <c r="MJ135" s="63"/>
      <c r="MK135" s="63"/>
      <c r="ML135" s="63"/>
      <c r="MM135" s="63"/>
      <c r="MN135" s="63"/>
      <c r="MO135" s="63"/>
      <c r="MP135" s="63"/>
      <c r="MQ135" s="63"/>
      <c r="MR135" s="63"/>
      <c r="MS135" s="63"/>
      <c r="MT135" s="63"/>
      <c r="MU135" s="63"/>
      <c r="MV135" s="63"/>
      <c r="MW135" s="63"/>
      <c r="MX135" s="63"/>
      <c r="MY135" s="63"/>
      <c r="MZ135" s="63"/>
      <c r="NA135" s="63"/>
      <c r="NB135" s="63"/>
      <c r="NC135" s="63"/>
      <c r="ND135" s="63"/>
      <c r="NE135" s="63"/>
      <c r="NF135" s="63"/>
      <c r="NG135" s="63"/>
      <c r="NH135" s="63"/>
      <c r="NI135" s="63"/>
      <c r="NJ135" s="63"/>
      <c r="NK135" s="63"/>
      <c r="NL135" s="63"/>
      <c r="NM135" s="63"/>
      <c r="NN135" s="63"/>
      <c r="NO135" s="63"/>
      <c r="NP135" s="63"/>
      <c r="NQ135" s="63"/>
      <c r="NR135" s="63"/>
      <c r="NS135" s="63"/>
      <c r="NT135" s="63"/>
      <c r="NU135" s="63"/>
      <c r="NV135" s="63"/>
      <c r="NW135" s="63"/>
      <c r="NX135" s="63"/>
      <c r="NY135" s="63"/>
      <c r="NZ135" s="63"/>
      <c r="OA135" s="63"/>
      <c r="OB135" s="63"/>
      <c r="OC135" s="63"/>
      <c r="OD135" s="63"/>
      <c r="OE135" s="63"/>
      <c r="OF135" s="63"/>
      <c r="OG135" s="63"/>
      <c r="OH135" s="63"/>
      <c r="OI135" s="63"/>
      <c r="OJ135" s="63"/>
      <c r="OK135" s="63"/>
      <c r="OL135" s="63"/>
      <c r="OM135" s="63"/>
      <c r="ON135" s="63"/>
      <c r="OO135" s="63"/>
      <c r="OP135" s="63"/>
      <c r="OQ135" s="63"/>
      <c r="OR135" s="63"/>
      <c r="OS135" s="63"/>
      <c r="OT135" s="63"/>
      <c r="OU135" s="63"/>
      <c r="OV135" s="63"/>
      <c r="OW135" s="63"/>
      <c r="OX135" s="63"/>
      <c r="OY135" s="63"/>
      <c r="OZ135" s="63"/>
      <c r="PA135" s="63"/>
      <c r="PB135" s="63"/>
      <c r="PC135" s="63"/>
      <c r="PD135" s="63"/>
      <c r="PE135" s="63"/>
      <c r="PF135" s="63"/>
      <c r="PG135" s="63"/>
      <c r="PH135" s="63"/>
      <c r="PI135" s="63"/>
      <c r="PJ135" s="63"/>
      <c r="PK135" s="63"/>
      <c r="PL135" s="63"/>
      <c r="PM135" s="63"/>
      <c r="PN135" s="63"/>
      <c r="PO135" s="63"/>
      <c r="PP135" s="63"/>
      <c r="PQ135" s="63"/>
      <c r="PR135" s="63"/>
      <c r="PS135" s="63"/>
      <c r="PT135" s="63"/>
      <c r="PU135" s="63"/>
      <c r="PV135" s="63"/>
      <c r="PW135" s="63"/>
      <c r="PX135" s="63"/>
      <c r="PY135" s="63"/>
      <c r="PZ135" s="63"/>
      <c r="QA135" s="63"/>
      <c r="QB135" s="63"/>
      <c r="QC135" s="63"/>
      <c r="QD135" s="63"/>
      <c r="QE135" s="63"/>
      <c r="QF135" s="63"/>
      <c r="QG135" s="63"/>
      <c r="QH135" s="63"/>
      <c r="QI135" s="63"/>
      <c r="QJ135" s="63"/>
      <c r="QK135" s="63"/>
      <c r="QL135" s="63"/>
      <c r="QM135" s="63"/>
      <c r="QN135" s="63"/>
      <c r="QO135" s="63"/>
      <c r="QP135" s="63"/>
      <c r="QQ135" s="63"/>
      <c r="QR135" s="63"/>
      <c r="QS135" s="63"/>
      <c r="QT135" s="63"/>
      <c r="QU135" s="63"/>
      <c r="QV135" s="63"/>
      <c r="QW135" s="63"/>
      <c r="QX135" s="63"/>
      <c r="QY135" s="63"/>
      <c r="QZ135" s="63"/>
      <c r="RA135" s="63"/>
      <c r="RB135" s="63"/>
      <c r="RC135" s="63"/>
      <c r="RD135" s="63"/>
      <c r="RE135" s="63"/>
      <c r="RF135" s="63"/>
      <c r="RG135" s="63"/>
      <c r="RH135" s="63"/>
      <c r="RI135" s="63"/>
      <c r="RJ135" s="63"/>
      <c r="RK135" s="63"/>
      <c r="RL135" s="63"/>
      <c r="RM135" s="63"/>
      <c r="RN135" s="63"/>
      <c r="RO135" s="63"/>
      <c r="RP135" s="63"/>
      <c r="RQ135" s="63"/>
      <c r="RR135" s="63"/>
      <c r="RS135" s="63"/>
      <c r="RT135" s="63"/>
      <c r="RU135" s="63"/>
      <c r="RV135" s="63"/>
      <c r="RW135" s="63"/>
      <c r="RX135" s="63"/>
      <c r="RY135" s="63"/>
      <c r="RZ135" s="63"/>
      <c r="SA135" s="63"/>
      <c r="SB135" s="63"/>
      <c r="SC135" s="63"/>
      <c r="SD135" s="63"/>
      <c r="SE135" s="63"/>
      <c r="SF135" s="63"/>
      <c r="SG135" s="63"/>
      <c r="SH135" s="63"/>
      <c r="SI135" s="63"/>
      <c r="SJ135" s="63"/>
      <c r="SK135" s="63"/>
      <c r="SL135" s="63"/>
      <c r="SM135" s="63"/>
      <c r="SN135" s="63"/>
      <c r="SO135" s="63"/>
      <c r="SP135" s="63"/>
      <c r="SQ135" s="63"/>
      <c r="SR135" s="63"/>
      <c r="SS135" s="63"/>
    </row>
    <row r="136" spans="1:513" s="25" customFormat="1" ht="15" customHeight="1">
      <c r="A136" s="807"/>
      <c r="B136" s="674"/>
      <c r="C136" s="675"/>
      <c r="D136" s="675"/>
      <c r="E136" s="676"/>
      <c r="F136" s="787"/>
      <c r="G136" s="788"/>
      <c r="H136" s="788"/>
      <c r="I136" s="789"/>
      <c r="J136" s="792"/>
      <c r="K136" s="793"/>
      <c r="L136" s="63"/>
      <c r="M136" s="63"/>
      <c r="N136" s="63"/>
      <c r="O136" s="63"/>
      <c r="P136" s="64"/>
      <c r="Q136" s="64"/>
      <c r="R136" s="119"/>
      <c r="S136" s="120"/>
      <c r="T136" s="121" t="str">
        <f t="shared" si="1"/>
        <v/>
      </c>
      <c r="U136" s="64"/>
      <c r="V136" s="64"/>
      <c r="W136" s="64"/>
      <c r="X136" s="64"/>
      <c r="Y136" s="64"/>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ME136" s="63"/>
      <c r="MF136" s="63"/>
      <c r="MG136" s="63"/>
      <c r="MH136" s="63"/>
      <c r="MI136" s="63"/>
      <c r="MJ136" s="63"/>
      <c r="MK136" s="63"/>
      <c r="ML136" s="63"/>
      <c r="MM136" s="63"/>
      <c r="MN136" s="63"/>
      <c r="MO136" s="63"/>
      <c r="MP136" s="63"/>
      <c r="MQ136" s="63"/>
      <c r="MR136" s="63"/>
      <c r="MS136" s="63"/>
      <c r="MT136" s="63"/>
      <c r="MU136" s="63"/>
      <c r="MV136" s="63"/>
      <c r="MW136" s="63"/>
      <c r="MX136" s="63"/>
      <c r="MY136" s="63"/>
      <c r="MZ136" s="63"/>
      <c r="NA136" s="63"/>
      <c r="NB136" s="63"/>
      <c r="NC136" s="63"/>
      <c r="ND136" s="63"/>
      <c r="NE136" s="63"/>
      <c r="NF136" s="63"/>
      <c r="NG136" s="63"/>
      <c r="NH136" s="63"/>
      <c r="NI136" s="63"/>
      <c r="NJ136" s="63"/>
      <c r="NK136" s="63"/>
      <c r="NL136" s="63"/>
      <c r="NM136" s="63"/>
      <c r="NN136" s="63"/>
      <c r="NO136" s="63"/>
      <c r="NP136" s="63"/>
      <c r="NQ136" s="63"/>
      <c r="NR136" s="63"/>
      <c r="NS136" s="63"/>
      <c r="NT136" s="63"/>
      <c r="NU136" s="63"/>
      <c r="NV136" s="63"/>
      <c r="NW136" s="63"/>
      <c r="NX136" s="63"/>
      <c r="NY136" s="63"/>
      <c r="NZ136" s="63"/>
      <c r="OA136" s="63"/>
      <c r="OB136" s="63"/>
      <c r="OC136" s="63"/>
      <c r="OD136" s="63"/>
      <c r="OE136" s="63"/>
      <c r="OF136" s="63"/>
      <c r="OG136" s="63"/>
      <c r="OH136" s="63"/>
      <c r="OI136" s="63"/>
      <c r="OJ136" s="63"/>
      <c r="OK136" s="63"/>
      <c r="OL136" s="63"/>
      <c r="OM136" s="63"/>
      <c r="ON136" s="63"/>
      <c r="OO136" s="63"/>
      <c r="OP136" s="63"/>
      <c r="OQ136" s="63"/>
      <c r="OR136" s="63"/>
      <c r="OS136" s="63"/>
      <c r="OT136" s="63"/>
      <c r="OU136" s="63"/>
      <c r="OV136" s="63"/>
      <c r="OW136" s="63"/>
      <c r="OX136" s="63"/>
      <c r="OY136" s="63"/>
      <c r="OZ136" s="63"/>
      <c r="PA136" s="63"/>
      <c r="PB136" s="63"/>
      <c r="PC136" s="63"/>
      <c r="PD136" s="63"/>
      <c r="PE136" s="63"/>
      <c r="PF136" s="63"/>
      <c r="PG136" s="63"/>
      <c r="PH136" s="63"/>
      <c r="PI136" s="63"/>
      <c r="PJ136" s="63"/>
      <c r="PK136" s="63"/>
      <c r="PL136" s="63"/>
      <c r="PM136" s="63"/>
      <c r="PN136" s="63"/>
      <c r="PO136" s="63"/>
      <c r="PP136" s="63"/>
      <c r="PQ136" s="63"/>
      <c r="PR136" s="63"/>
      <c r="PS136" s="63"/>
      <c r="PT136" s="63"/>
      <c r="PU136" s="63"/>
      <c r="PV136" s="63"/>
      <c r="PW136" s="63"/>
      <c r="PX136" s="63"/>
      <c r="PY136" s="63"/>
      <c r="PZ136" s="63"/>
      <c r="QA136" s="63"/>
      <c r="QB136" s="63"/>
      <c r="QC136" s="63"/>
      <c r="QD136" s="63"/>
      <c r="QE136" s="63"/>
      <c r="QF136" s="63"/>
      <c r="QG136" s="63"/>
      <c r="QH136" s="63"/>
      <c r="QI136" s="63"/>
      <c r="QJ136" s="63"/>
      <c r="QK136" s="63"/>
      <c r="QL136" s="63"/>
      <c r="QM136" s="63"/>
      <c r="QN136" s="63"/>
      <c r="QO136" s="63"/>
      <c r="QP136" s="63"/>
      <c r="QQ136" s="63"/>
      <c r="QR136" s="63"/>
      <c r="QS136" s="63"/>
      <c r="QT136" s="63"/>
      <c r="QU136" s="63"/>
      <c r="QV136" s="63"/>
      <c r="QW136" s="63"/>
      <c r="QX136" s="63"/>
      <c r="QY136" s="63"/>
      <c r="QZ136" s="63"/>
      <c r="RA136" s="63"/>
      <c r="RB136" s="63"/>
      <c r="RC136" s="63"/>
      <c r="RD136" s="63"/>
      <c r="RE136" s="63"/>
      <c r="RF136" s="63"/>
      <c r="RG136" s="63"/>
      <c r="RH136" s="63"/>
      <c r="RI136" s="63"/>
      <c r="RJ136" s="63"/>
      <c r="RK136" s="63"/>
      <c r="RL136" s="63"/>
      <c r="RM136" s="63"/>
      <c r="RN136" s="63"/>
      <c r="RO136" s="63"/>
      <c r="RP136" s="63"/>
      <c r="RQ136" s="63"/>
      <c r="RR136" s="63"/>
      <c r="RS136" s="63"/>
      <c r="RT136" s="63"/>
      <c r="RU136" s="63"/>
      <c r="RV136" s="63"/>
      <c r="RW136" s="63"/>
      <c r="RX136" s="63"/>
      <c r="RY136" s="63"/>
      <c r="RZ136" s="63"/>
      <c r="SA136" s="63"/>
      <c r="SB136" s="63"/>
      <c r="SC136" s="63"/>
      <c r="SD136" s="63"/>
      <c r="SE136" s="63"/>
      <c r="SF136" s="63"/>
      <c r="SG136" s="63"/>
      <c r="SH136" s="63"/>
      <c r="SI136" s="63"/>
      <c r="SJ136" s="63"/>
      <c r="SK136" s="63"/>
      <c r="SL136" s="63"/>
      <c r="SM136" s="63"/>
      <c r="SN136" s="63"/>
      <c r="SO136" s="63"/>
      <c r="SP136" s="63"/>
      <c r="SQ136" s="63"/>
      <c r="SR136" s="63"/>
      <c r="SS136" s="63"/>
    </row>
    <row r="137" spans="1:513" s="25" customFormat="1" ht="15" customHeight="1">
      <c r="A137" s="807"/>
      <c r="B137" s="721"/>
      <c r="C137" s="722"/>
      <c r="D137" s="722"/>
      <c r="E137" s="722"/>
      <c r="F137" s="787"/>
      <c r="G137" s="788"/>
      <c r="H137" s="788"/>
      <c r="I137" s="789"/>
      <c r="J137" s="792"/>
      <c r="K137" s="793"/>
      <c r="L137" s="63"/>
      <c r="M137" s="63"/>
      <c r="N137" s="63"/>
      <c r="O137" s="63"/>
      <c r="P137" s="64"/>
      <c r="Q137" s="64"/>
      <c r="R137" s="119" t="str">
        <f>IF(B137="","",(YEAR(B138)-YEAR(B137))*12+MONTH(B138)-MONTH(B137)+1)</f>
        <v/>
      </c>
      <c r="S137" s="120" t="str">
        <f>IF(R137="","","（"&amp;R137&amp;"ヶ月）")</f>
        <v/>
      </c>
      <c r="T137" s="121" t="str">
        <f t="shared" si="1"/>
        <v/>
      </c>
      <c r="U137" s="64"/>
      <c r="V137" s="64"/>
      <c r="W137" s="64"/>
      <c r="X137" s="64"/>
      <c r="Y137" s="64"/>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ME137" s="63"/>
      <c r="MF137" s="63"/>
      <c r="MG137" s="63"/>
      <c r="MH137" s="63"/>
      <c r="MI137" s="63"/>
      <c r="MJ137" s="63"/>
      <c r="MK137" s="63"/>
      <c r="ML137" s="63"/>
      <c r="MM137" s="63"/>
      <c r="MN137" s="63"/>
      <c r="MO137" s="63"/>
      <c r="MP137" s="63"/>
      <c r="MQ137" s="63"/>
      <c r="MR137" s="63"/>
      <c r="MS137" s="63"/>
      <c r="MT137" s="63"/>
      <c r="MU137" s="63"/>
      <c r="MV137" s="63"/>
      <c r="MW137" s="63"/>
      <c r="MX137" s="63"/>
      <c r="MY137" s="63"/>
      <c r="MZ137" s="63"/>
      <c r="NA137" s="63"/>
      <c r="NB137" s="63"/>
      <c r="NC137" s="63"/>
      <c r="ND137" s="63"/>
      <c r="NE137" s="63"/>
      <c r="NF137" s="63"/>
      <c r="NG137" s="63"/>
      <c r="NH137" s="63"/>
      <c r="NI137" s="63"/>
      <c r="NJ137" s="63"/>
      <c r="NK137" s="63"/>
      <c r="NL137" s="63"/>
      <c r="NM137" s="63"/>
      <c r="NN137" s="63"/>
      <c r="NO137" s="63"/>
      <c r="NP137" s="63"/>
      <c r="NQ137" s="63"/>
      <c r="NR137" s="63"/>
      <c r="NS137" s="63"/>
      <c r="NT137" s="63"/>
      <c r="NU137" s="63"/>
      <c r="NV137" s="63"/>
      <c r="NW137" s="63"/>
      <c r="NX137" s="63"/>
      <c r="NY137" s="63"/>
      <c r="NZ137" s="63"/>
      <c r="OA137" s="63"/>
      <c r="OB137" s="63"/>
      <c r="OC137" s="63"/>
      <c r="OD137" s="63"/>
      <c r="OE137" s="63"/>
      <c r="OF137" s="63"/>
      <c r="OG137" s="63"/>
      <c r="OH137" s="63"/>
      <c r="OI137" s="63"/>
      <c r="OJ137" s="63"/>
      <c r="OK137" s="63"/>
      <c r="OL137" s="63"/>
      <c r="OM137" s="63"/>
      <c r="ON137" s="63"/>
      <c r="OO137" s="63"/>
      <c r="OP137" s="63"/>
      <c r="OQ137" s="63"/>
      <c r="OR137" s="63"/>
      <c r="OS137" s="63"/>
      <c r="OT137" s="63"/>
      <c r="OU137" s="63"/>
      <c r="OV137" s="63"/>
      <c r="OW137" s="63"/>
      <c r="OX137" s="63"/>
      <c r="OY137" s="63"/>
      <c r="OZ137" s="63"/>
      <c r="PA137" s="63"/>
      <c r="PB137" s="63"/>
      <c r="PC137" s="63"/>
      <c r="PD137" s="63"/>
      <c r="PE137" s="63"/>
      <c r="PF137" s="63"/>
      <c r="PG137" s="63"/>
      <c r="PH137" s="63"/>
      <c r="PI137" s="63"/>
      <c r="PJ137" s="63"/>
      <c r="PK137" s="63"/>
      <c r="PL137" s="63"/>
      <c r="PM137" s="63"/>
      <c r="PN137" s="63"/>
      <c r="PO137" s="63"/>
      <c r="PP137" s="63"/>
      <c r="PQ137" s="63"/>
      <c r="PR137" s="63"/>
      <c r="PS137" s="63"/>
      <c r="PT137" s="63"/>
      <c r="PU137" s="63"/>
      <c r="PV137" s="63"/>
      <c r="PW137" s="63"/>
      <c r="PX137" s="63"/>
      <c r="PY137" s="63"/>
      <c r="PZ137" s="63"/>
      <c r="QA137" s="63"/>
      <c r="QB137" s="63"/>
      <c r="QC137" s="63"/>
      <c r="QD137" s="63"/>
      <c r="QE137" s="63"/>
      <c r="QF137" s="63"/>
      <c r="QG137" s="63"/>
      <c r="QH137" s="63"/>
      <c r="QI137" s="63"/>
      <c r="QJ137" s="63"/>
      <c r="QK137" s="63"/>
      <c r="QL137" s="63"/>
      <c r="QM137" s="63"/>
      <c r="QN137" s="63"/>
      <c r="QO137" s="63"/>
      <c r="QP137" s="63"/>
      <c r="QQ137" s="63"/>
      <c r="QR137" s="63"/>
      <c r="QS137" s="63"/>
      <c r="QT137" s="63"/>
      <c r="QU137" s="63"/>
      <c r="QV137" s="63"/>
      <c r="QW137" s="63"/>
      <c r="QX137" s="63"/>
      <c r="QY137" s="63"/>
      <c r="QZ137" s="63"/>
      <c r="RA137" s="63"/>
      <c r="RB137" s="63"/>
      <c r="RC137" s="63"/>
      <c r="RD137" s="63"/>
      <c r="RE137" s="63"/>
      <c r="RF137" s="63"/>
      <c r="RG137" s="63"/>
      <c r="RH137" s="63"/>
      <c r="RI137" s="63"/>
      <c r="RJ137" s="63"/>
      <c r="RK137" s="63"/>
      <c r="RL137" s="63"/>
      <c r="RM137" s="63"/>
      <c r="RN137" s="63"/>
      <c r="RO137" s="63"/>
      <c r="RP137" s="63"/>
      <c r="RQ137" s="63"/>
      <c r="RR137" s="63"/>
      <c r="RS137" s="63"/>
      <c r="RT137" s="63"/>
      <c r="RU137" s="63"/>
      <c r="RV137" s="63"/>
      <c r="RW137" s="63"/>
      <c r="RX137" s="63"/>
      <c r="RY137" s="63"/>
      <c r="RZ137" s="63"/>
      <c r="SA137" s="63"/>
      <c r="SB137" s="63"/>
      <c r="SC137" s="63"/>
      <c r="SD137" s="63"/>
      <c r="SE137" s="63"/>
      <c r="SF137" s="63"/>
      <c r="SG137" s="63"/>
      <c r="SH137" s="63"/>
      <c r="SI137" s="63"/>
      <c r="SJ137" s="63"/>
      <c r="SK137" s="63"/>
      <c r="SL137" s="63"/>
      <c r="SM137" s="63"/>
      <c r="SN137" s="63"/>
      <c r="SO137" s="63"/>
      <c r="SP137" s="63"/>
      <c r="SQ137" s="63"/>
      <c r="SR137" s="63"/>
      <c r="SS137" s="63"/>
    </row>
    <row r="138" spans="1:513" s="25" customFormat="1" ht="15" customHeight="1">
      <c r="A138" s="807"/>
      <c r="B138" s="674"/>
      <c r="C138" s="675"/>
      <c r="D138" s="675"/>
      <c r="E138" s="676"/>
      <c r="F138" s="787"/>
      <c r="G138" s="788"/>
      <c r="H138" s="788"/>
      <c r="I138" s="789"/>
      <c r="J138" s="792"/>
      <c r="K138" s="793"/>
      <c r="L138" s="63"/>
      <c r="M138" s="63"/>
      <c r="N138" s="63"/>
      <c r="O138" s="63"/>
      <c r="P138" s="64"/>
      <c r="Q138" s="64"/>
      <c r="R138" s="119"/>
      <c r="S138" s="120"/>
      <c r="T138" s="121" t="str">
        <f t="shared" si="1"/>
        <v/>
      </c>
      <c r="U138" s="64"/>
      <c r="V138" s="64"/>
      <c r="W138" s="64"/>
      <c r="X138" s="64"/>
      <c r="Y138" s="64"/>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ME138" s="63"/>
      <c r="MF138" s="63"/>
      <c r="MG138" s="63"/>
      <c r="MH138" s="63"/>
      <c r="MI138" s="63"/>
      <c r="MJ138" s="63"/>
      <c r="MK138" s="63"/>
      <c r="ML138" s="63"/>
      <c r="MM138" s="63"/>
      <c r="MN138" s="63"/>
      <c r="MO138" s="63"/>
      <c r="MP138" s="63"/>
      <c r="MQ138" s="63"/>
      <c r="MR138" s="63"/>
      <c r="MS138" s="63"/>
      <c r="MT138" s="63"/>
      <c r="MU138" s="63"/>
      <c r="MV138" s="63"/>
      <c r="MW138" s="63"/>
      <c r="MX138" s="63"/>
      <c r="MY138" s="63"/>
      <c r="MZ138" s="63"/>
      <c r="NA138" s="63"/>
      <c r="NB138" s="63"/>
      <c r="NC138" s="63"/>
      <c r="ND138" s="63"/>
      <c r="NE138" s="63"/>
      <c r="NF138" s="63"/>
      <c r="NG138" s="63"/>
      <c r="NH138" s="63"/>
      <c r="NI138" s="63"/>
      <c r="NJ138" s="63"/>
      <c r="NK138" s="63"/>
      <c r="NL138" s="63"/>
      <c r="NM138" s="63"/>
      <c r="NN138" s="63"/>
      <c r="NO138" s="63"/>
      <c r="NP138" s="63"/>
      <c r="NQ138" s="63"/>
      <c r="NR138" s="63"/>
      <c r="NS138" s="63"/>
      <c r="NT138" s="63"/>
      <c r="NU138" s="63"/>
      <c r="NV138" s="63"/>
      <c r="NW138" s="63"/>
      <c r="NX138" s="63"/>
      <c r="NY138" s="63"/>
      <c r="NZ138" s="63"/>
      <c r="OA138" s="63"/>
      <c r="OB138" s="63"/>
      <c r="OC138" s="63"/>
      <c r="OD138" s="63"/>
      <c r="OE138" s="63"/>
      <c r="OF138" s="63"/>
      <c r="OG138" s="63"/>
      <c r="OH138" s="63"/>
      <c r="OI138" s="63"/>
      <c r="OJ138" s="63"/>
      <c r="OK138" s="63"/>
      <c r="OL138" s="63"/>
      <c r="OM138" s="63"/>
      <c r="ON138" s="63"/>
      <c r="OO138" s="63"/>
      <c r="OP138" s="63"/>
      <c r="OQ138" s="63"/>
      <c r="OR138" s="63"/>
      <c r="OS138" s="63"/>
      <c r="OT138" s="63"/>
      <c r="OU138" s="63"/>
      <c r="OV138" s="63"/>
      <c r="OW138" s="63"/>
      <c r="OX138" s="63"/>
      <c r="OY138" s="63"/>
      <c r="OZ138" s="63"/>
      <c r="PA138" s="63"/>
      <c r="PB138" s="63"/>
      <c r="PC138" s="63"/>
      <c r="PD138" s="63"/>
      <c r="PE138" s="63"/>
      <c r="PF138" s="63"/>
      <c r="PG138" s="63"/>
      <c r="PH138" s="63"/>
      <c r="PI138" s="63"/>
      <c r="PJ138" s="63"/>
      <c r="PK138" s="63"/>
      <c r="PL138" s="63"/>
      <c r="PM138" s="63"/>
      <c r="PN138" s="63"/>
      <c r="PO138" s="63"/>
      <c r="PP138" s="63"/>
      <c r="PQ138" s="63"/>
      <c r="PR138" s="63"/>
      <c r="PS138" s="63"/>
      <c r="PT138" s="63"/>
      <c r="PU138" s="63"/>
      <c r="PV138" s="63"/>
      <c r="PW138" s="63"/>
      <c r="PX138" s="63"/>
      <c r="PY138" s="63"/>
      <c r="PZ138" s="63"/>
      <c r="QA138" s="63"/>
      <c r="QB138" s="63"/>
      <c r="QC138" s="63"/>
      <c r="QD138" s="63"/>
      <c r="QE138" s="63"/>
      <c r="QF138" s="63"/>
      <c r="QG138" s="63"/>
      <c r="QH138" s="63"/>
      <c r="QI138" s="63"/>
      <c r="QJ138" s="63"/>
      <c r="QK138" s="63"/>
      <c r="QL138" s="63"/>
      <c r="QM138" s="63"/>
      <c r="QN138" s="63"/>
      <c r="QO138" s="63"/>
      <c r="QP138" s="63"/>
      <c r="QQ138" s="63"/>
      <c r="QR138" s="63"/>
      <c r="QS138" s="63"/>
      <c r="QT138" s="63"/>
      <c r="QU138" s="63"/>
      <c r="QV138" s="63"/>
      <c r="QW138" s="63"/>
      <c r="QX138" s="63"/>
      <c r="QY138" s="63"/>
      <c r="QZ138" s="63"/>
      <c r="RA138" s="63"/>
      <c r="RB138" s="63"/>
      <c r="RC138" s="63"/>
      <c r="RD138" s="63"/>
      <c r="RE138" s="63"/>
      <c r="RF138" s="63"/>
      <c r="RG138" s="63"/>
      <c r="RH138" s="63"/>
      <c r="RI138" s="63"/>
      <c r="RJ138" s="63"/>
      <c r="RK138" s="63"/>
      <c r="RL138" s="63"/>
      <c r="RM138" s="63"/>
      <c r="RN138" s="63"/>
      <c r="RO138" s="63"/>
      <c r="RP138" s="63"/>
      <c r="RQ138" s="63"/>
      <c r="RR138" s="63"/>
      <c r="RS138" s="63"/>
      <c r="RT138" s="63"/>
      <c r="RU138" s="63"/>
      <c r="RV138" s="63"/>
      <c r="RW138" s="63"/>
      <c r="RX138" s="63"/>
      <c r="RY138" s="63"/>
      <c r="RZ138" s="63"/>
      <c r="SA138" s="63"/>
      <c r="SB138" s="63"/>
      <c r="SC138" s="63"/>
      <c r="SD138" s="63"/>
      <c r="SE138" s="63"/>
      <c r="SF138" s="63"/>
      <c r="SG138" s="63"/>
      <c r="SH138" s="63"/>
      <c r="SI138" s="63"/>
      <c r="SJ138" s="63"/>
      <c r="SK138" s="63"/>
      <c r="SL138" s="63"/>
      <c r="SM138" s="63"/>
      <c r="SN138" s="63"/>
      <c r="SO138" s="63"/>
      <c r="SP138" s="63"/>
      <c r="SQ138" s="63"/>
      <c r="SR138" s="63"/>
      <c r="SS138" s="63"/>
    </row>
    <row r="139" spans="1:513" s="25" customFormat="1" ht="15" customHeight="1">
      <c r="A139" s="807"/>
      <c r="B139" s="721"/>
      <c r="C139" s="722"/>
      <c r="D139" s="722"/>
      <c r="E139" s="722"/>
      <c r="F139" s="787"/>
      <c r="G139" s="788"/>
      <c r="H139" s="788"/>
      <c r="I139" s="789"/>
      <c r="J139" s="792"/>
      <c r="K139" s="793"/>
      <c r="L139" s="63"/>
      <c r="M139" s="63"/>
      <c r="N139" s="63"/>
      <c r="O139" s="63"/>
      <c r="P139" s="64"/>
      <c r="Q139" s="64"/>
      <c r="R139" s="119" t="str">
        <f>IF(B139="","",(YEAR(B140)-YEAR(B139))*12+MONTH(B140)-MONTH(B139)+1)</f>
        <v/>
      </c>
      <c r="S139" s="120" t="str">
        <f>IF(R139="","","（"&amp;R139&amp;"ヶ月）")</f>
        <v/>
      </c>
      <c r="T139" s="121" t="str">
        <f t="shared" si="1"/>
        <v/>
      </c>
      <c r="U139" s="64"/>
      <c r="V139" s="64"/>
      <c r="W139" s="64"/>
      <c r="X139" s="64"/>
      <c r="Y139" s="64"/>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ME139" s="63"/>
      <c r="MF139" s="63"/>
      <c r="MG139" s="63"/>
      <c r="MH139" s="63"/>
      <c r="MI139" s="63"/>
      <c r="MJ139" s="63"/>
      <c r="MK139" s="63"/>
      <c r="ML139" s="63"/>
      <c r="MM139" s="63"/>
      <c r="MN139" s="63"/>
      <c r="MO139" s="63"/>
      <c r="MP139" s="63"/>
      <c r="MQ139" s="63"/>
      <c r="MR139" s="63"/>
      <c r="MS139" s="63"/>
      <c r="MT139" s="63"/>
      <c r="MU139" s="63"/>
      <c r="MV139" s="63"/>
      <c r="MW139" s="63"/>
      <c r="MX139" s="63"/>
      <c r="MY139" s="63"/>
      <c r="MZ139" s="63"/>
      <c r="NA139" s="63"/>
      <c r="NB139" s="63"/>
      <c r="NC139" s="63"/>
      <c r="ND139" s="63"/>
      <c r="NE139" s="63"/>
      <c r="NF139" s="63"/>
      <c r="NG139" s="63"/>
      <c r="NH139" s="63"/>
      <c r="NI139" s="63"/>
      <c r="NJ139" s="63"/>
      <c r="NK139" s="63"/>
      <c r="NL139" s="63"/>
      <c r="NM139" s="63"/>
      <c r="NN139" s="63"/>
      <c r="NO139" s="63"/>
      <c r="NP139" s="63"/>
      <c r="NQ139" s="63"/>
      <c r="NR139" s="63"/>
      <c r="NS139" s="63"/>
      <c r="NT139" s="63"/>
      <c r="NU139" s="63"/>
      <c r="NV139" s="63"/>
      <c r="NW139" s="63"/>
      <c r="NX139" s="63"/>
      <c r="NY139" s="63"/>
      <c r="NZ139" s="63"/>
      <c r="OA139" s="63"/>
      <c r="OB139" s="63"/>
      <c r="OC139" s="63"/>
      <c r="OD139" s="63"/>
      <c r="OE139" s="63"/>
      <c r="OF139" s="63"/>
      <c r="OG139" s="63"/>
      <c r="OH139" s="63"/>
      <c r="OI139" s="63"/>
      <c r="OJ139" s="63"/>
      <c r="OK139" s="63"/>
      <c r="OL139" s="63"/>
      <c r="OM139" s="63"/>
      <c r="ON139" s="63"/>
      <c r="OO139" s="63"/>
      <c r="OP139" s="63"/>
      <c r="OQ139" s="63"/>
      <c r="OR139" s="63"/>
      <c r="OS139" s="63"/>
      <c r="OT139" s="63"/>
      <c r="OU139" s="63"/>
      <c r="OV139" s="63"/>
      <c r="OW139" s="63"/>
      <c r="OX139" s="63"/>
      <c r="OY139" s="63"/>
      <c r="OZ139" s="63"/>
      <c r="PA139" s="63"/>
      <c r="PB139" s="63"/>
      <c r="PC139" s="63"/>
      <c r="PD139" s="63"/>
      <c r="PE139" s="63"/>
      <c r="PF139" s="63"/>
      <c r="PG139" s="63"/>
      <c r="PH139" s="63"/>
      <c r="PI139" s="63"/>
      <c r="PJ139" s="63"/>
      <c r="PK139" s="63"/>
      <c r="PL139" s="63"/>
      <c r="PM139" s="63"/>
      <c r="PN139" s="63"/>
      <c r="PO139" s="63"/>
      <c r="PP139" s="63"/>
      <c r="PQ139" s="63"/>
      <c r="PR139" s="63"/>
      <c r="PS139" s="63"/>
      <c r="PT139" s="63"/>
      <c r="PU139" s="63"/>
      <c r="PV139" s="63"/>
      <c r="PW139" s="63"/>
      <c r="PX139" s="63"/>
      <c r="PY139" s="63"/>
      <c r="PZ139" s="63"/>
      <c r="QA139" s="63"/>
      <c r="QB139" s="63"/>
      <c r="QC139" s="63"/>
      <c r="QD139" s="63"/>
      <c r="QE139" s="63"/>
      <c r="QF139" s="63"/>
      <c r="QG139" s="63"/>
      <c r="QH139" s="63"/>
      <c r="QI139" s="63"/>
      <c r="QJ139" s="63"/>
      <c r="QK139" s="63"/>
      <c r="QL139" s="63"/>
      <c r="QM139" s="63"/>
      <c r="QN139" s="63"/>
      <c r="QO139" s="63"/>
      <c r="QP139" s="63"/>
      <c r="QQ139" s="63"/>
      <c r="QR139" s="63"/>
      <c r="QS139" s="63"/>
      <c r="QT139" s="63"/>
      <c r="QU139" s="63"/>
      <c r="QV139" s="63"/>
      <c r="QW139" s="63"/>
      <c r="QX139" s="63"/>
      <c r="QY139" s="63"/>
      <c r="QZ139" s="63"/>
      <c r="RA139" s="63"/>
      <c r="RB139" s="63"/>
      <c r="RC139" s="63"/>
      <c r="RD139" s="63"/>
      <c r="RE139" s="63"/>
      <c r="RF139" s="63"/>
      <c r="RG139" s="63"/>
      <c r="RH139" s="63"/>
      <c r="RI139" s="63"/>
      <c r="RJ139" s="63"/>
      <c r="RK139" s="63"/>
      <c r="RL139" s="63"/>
      <c r="RM139" s="63"/>
      <c r="RN139" s="63"/>
      <c r="RO139" s="63"/>
      <c r="RP139" s="63"/>
      <c r="RQ139" s="63"/>
      <c r="RR139" s="63"/>
      <c r="RS139" s="63"/>
      <c r="RT139" s="63"/>
      <c r="RU139" s="63"/>
      <c r="RV139" s="63"/>
      <c r="RW139" s="63"/>
      <c r="RX139" s="63"/>
      <c r="RY139" s="63"/>
      <c r="RZ139" s="63"/>
      <c r="SA139" s="63"/>
      <c r="SB139" s="63"/>
      <c r="SC139" s="63"/>
      <c r="SD139" s="63"/>
      <c r="SE139" s="63"/>
      <c r="SF139" s="63"/>
      <c r="SG139" s="63"/>
      <c r="SH139" s="63"/>
      <c r="SI139" s="63"/>
      <c r="SJ139" s="63"/>
      <c r="SK139" s="63"/>
      <c r="SL139" s="63"/>
      <c r="SM139" s="63"/>
      <c r="SN139" s="63"/>
      <c r="SO139" s="63"/>
      <c r="SP139" s="63"/>
      <c r="SQ139" s="63"/>
      <c r="SR139" s="63"/>
      <c r="SS139" s="63"/>
    </row>
    <row r="140" spans="1:513" s="25" customFormat="1" ht="15" customHeight="1">
      <c r="A140" s="807"/>
      <c r="B140" s="674"/>
      <c r="C140" s="675"/>
      <c r="D140" s="675"/>
      <c r="E140" s="676"/>
      <c r="F140" s="787"/>
      <c r="G140" s="788"/>
      <c r="H140" s="788"/>
      <c r="I140" s="789"/>
      <c r="J140" s="792"/>
      <c r="K140" s="793"/>
      <c r="L140" s="63"/>
      <c r="M140" s="63"/>
      <c r="N140" s="63"/>
      <c r="O140" s="63"/>
      <c r="P140" s="64"/>
      <c r="Q140" s="64"/>
      <c r="R140" s="119"/>
      <c r="S140" s="120"/>
      <c r="T140" s="121" t="str">
        <f t="shared" si="1"/>
        <v/>
      </c>
      <c r="U140" s="64"/>
      <c r="V140" s="64"/>
      <c r="W140" s="64"/>
      <c r="X140" s="64"/>
      <c r="Y140" s="64"/>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ME140" s="63"/>
      <c r="MF140" s="63"/>
      <c r="MG140" s="63"/>
      <c r="MH140" s="63"/>
      <c r="MI140" s="63"/>
      <c r="MJ140" s="63"/>
      <c r="MK140" s="63"/>
      <c r="ML140" s="63"/>
      <c r="MM140" s="63"/>
      <c r="MN140" s="63"/>
      <c r="MO140" s="63"/>
      <c r="MP140" s="63"/>
      <c r="MQ140" s="63"/>
      <c r="MR140" s="63"/>
      <c r="MS140" s="63"/>
      <c r="MT140" s="63"/>
      <c r="MU140" s="63"/>
      <c r="MV140" s="63"/>
      <c r="MW140" s="63"/>
      <c r="MX140" s="63"/>
      <c r="MY140" s="63"/>
      <c r="MZ140" s="63"/>
      <c r="NA140" s="63"/>
      <c r="NB140" s="63"/>
      <c r="NC140" s="63"/>
      <c r="ND140" s="63"/>
      <c r="NE140" s="63"/>
      <c r="NF140" s="63"/>
      <c r="NG140" s="63"/>
      <c r="NH140" s="63"/>
      <c r="NI140" s="63"/>
      <c r="NJ140" s="63"/>
      <c r="NK140" s="63"/>
      <c r="NL140" s="63"/>
      <c r="NM140" s="63"/>
      <c r="NN140" s="63"/>
      <c r="NO140" s="63"/>
      <c r="NP140" s="63"/>
      <c r="NQ140" s="63"/>
      <c r="NR140" s="63"/>
      <c r="NS140" s="63"/>
      <c r="NT140" s="63"/>
      <c r="NU140" s="63"/>
      <c r="NV140" s="63"/>
      <c r="NW140" s="63"/>
      <c r="NX140" s="63"/>
      <c r="NY140" s="63"/>
      <c r="NZ140" s="63"/>
      <c r="OA140" s="63"/>
      <c r="OB140" s="63"/>
      <c r="OC140" s="63"/>
      <c r="OD140" s="63"/>
      <c r="OE140" s="63"/>
      <c r="OF140" s="63"/>
      <c r="OG140" s="63"/>
      <c r="OH140" s="63"/>
      <c r="OI140" s="63"/>
      <c r="OJ140" s="63"/>
      <c r="OK140" s="63"/>
      <c r="OL140" s="63"/>
      <c r="OM140" s="63"/>
      <c r="ON140" s="63"/>
      <c r="OO140" s="63"/>
      <c r="OP140" s="63"/>
      <c r="OQ140" s="63"/>
      <c r="OR140" s="63"/>
      <c r="OS140" s="63"/>
      <c r="OT140" s="63"/>
      <c r="OU140" s="63"/>
      <c r="OV140" s="63"/>
      <c r="OW140" s="63"/>
      <c r="OX140" s="63"/>
      <c r="OY140" s="63"/>
      <c r="OZ140" s="63"/>
      <c r="PA140" s="63"/>
      <c r="PB140" s="63"/>
      <c r="PC140" s="63"/>
      <c r="PD140" s="63"/>
      <c r="PE140" s="63"/>
      <c r="PF140" s="63"/>
      <c r="PG140" s="63"/>
      <c r="PH140" s="63"/>
      <c r="PI140" s="63"/>
      <c r="PJ140" s="63"/>
      <c r="PK140" s="63"/>
      <c r="PL140" s="63"/>
      <c r="PM140" s="63"/>
      <c r="PN140" s="63"/>
      <c r="PO140" s="63"/>
      <c r="PP140" s="63"/>
      <c r="PQ140" s="63"/>
      <c r="PR140" s="63"/>
      <c r="PS140" s="63"/>
      <c r="PT140" s="63"/>
      <c r="PU140" s="63"/>
      <c r="PV140" s="63"/>
      <c r="PW140" s="63"/>
      <c r="PX140" s="63"/>
      <c r="PY140" s="63"/>
      <c r="PZ140" s="63"/>
      <c r="QA140" s="63"/>
      <c r="QB140" s="63"/>
      <c r="QC140" s="63"/>
      <c r="QD140" s="63"/>
      <c r="QE140" s="63"/>
      <c r="QF140" s="63"/>
      <c r="QG140" s="63"/>
      <c r="QH140" s="63"/>
      <c r="QI140" s="63"/>
      <c r="QJ140" s="63"/>
      <c r="QK140" s="63"/>
      <c r="QL140" s="63"/>
      <c r="QM140" s="63"/>
      <c r="QN140" s="63"/>
      <c r="QO140" s="63"/>
      <c r="QP140" s="63"/>
      <c r="QQ140" s="63"/>
      <c r="QR140" s="63"/>
      <c r="QS140" s="63"/>
      <c r="QT140" s="63"/>
      <c r="QU140" s="63"/>
      <c r="QV140" s="63"/>
      <c r="QW140" s="63"/>
      <c r="QX140" s="63"/>
      <c r="QY140" s="63"/>
      <c r="QZ140" s="63"/>
      <c r="RA140" s="63"/>
      <c r="RB140" s="63"/>
      <c r="RC140" s="63"/>
      <c r="RD140" s="63"/>
      <c r="RE140" s="63"/>
      <c r="RF140" s="63"/>
      <c r="RG140" s="63"/>
      <c r="RH140" s="63"/>
      <c r="RI140" s="63"/>
      <c r="RJ140" s="63"/>
      <c r="RK140" s="63"/>
      <c r="RL140" s="63"/>
      <c r="RM140" s="63"/>
      <c r="RN140" s="63"/>
      <c r="RO140" s="63"/>
      <c r="RP140" s="63"/>
      <c r="RQ140" s="63"/>
      <c r="RR140" s="63"/>
      <c r="RS140" s="63"/>
      <c r="RT140" s="63"/>
      <c r="RU140" s="63"/>
      <c r="RV140" s="63"/>
      <c r="RW140" s="63"/>
      <c r="RX140" s="63"/>
      <c r="RY140" s="63"/>
      <c r="RZ140" s="63"/>
      <c r="SA140" s="63"/>
      <c r="SB140" s="63"/>
      <c r="SC140" s="63"/>
      <c r="SD140" s="63"/>
      <c r="SE140" s="63"/>
      <c r="SF140" s="63"/>
      <c r="SG140" s="63"/>
      <c r="SH140" s="63"/>
      <c r="SI140" s="63"/>
      <c r="SJ140" s="63"/>
      <c r="SK140" s="63"/>
      <c r="SL140" s="63"/>
      <c r="SM140" s="63"/>
      <c r="SN140" s="63"/>
      <c r="SO140" s="63"/>
      <c r="SP140" s="63"/>
      <c r="SQ140" s="63"/>
      <c r="SR140" s="63"/>
      <c r="SS140" s="63"/>
    </row>
    <row r="141" spans="1:513" s="25" customFormat="1" ht="15" customHeight="1">
      <c r="A141" s="807"/>
      <c r="B141" s="721"/>
      <c r="C141" s="722"/>
      <c r="D141" s="722"/>
      <c r="E141" s="722"/>
      <c r="F141" s="787"/>
      <c r="G141" s="788"/>
      <c r="H141" s="788"/>
      <c r="I141" s="789"/>
      <c r="J141" s="792"/>
      <c r="K141" s="793"/>
      <c r="L141" s="63"/>
      <c r="M141" s="63"/>
      <c r="N141" s="63"/>
      <c r="O141" s="63"/>
      <c r="P141" s="64"/>
      <c r="Q141" s="64"/>
      <c r="R141" s="119" t="str">
        <f>IF(B141="","",(YEAR(B142)-YEAR(B141))*12+MONTH(B142)-MONTH(B141)+1)</f>
        <v/>
      </c>
      <c r="S141" s="120" t="str">
        <f>IF(R141="","","（"&amp;R141&amp;"ヶ月）")</f>
        <v/>
      </c>
      <c r="T141" s="121" t="str">
        <f t="shared" si="1"/>
        <v/>
      </c>
      <c r="U141" s="64"/>
      <c r="V141" s="64"/>
      <c r="W141" s="64"/>
      <c r="X141" s="64"/>
      <c r="Y141" s="64"/>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ME141" s="63"/>
      <c r="MF141" s="63"/>
      <c r="MG141" s="63"/>
      <c r="MH141" s="63"/>
      <c r="MI141" s="63"/>
      <c r="MJ141" s="63"/>
      <c r="MK141" s="63"/>
      <c r="ML141" s="63"/>
      <c r="MM141" s="63"/>
      <c r="MN141" s="63"/>
      <c r="MO141" s="63"/>
      <c r="MP141" s="63"/>
      <c r="MQ141" s="63"/>
      <c r="MR141" s="63"/>
      <c r="MS141" s="63"/>
      <c r="MT141" s="63"/>
      <c r="MU141" s="63"/>
      <c r="MV141" s="63"/>
      <c r="MW141" s="63"/>
      <c r="MX141" s="63"/>
      <c r="MY141" s="63"/>
      <c r="MZ141" s="63"/>
      <c r="NA141" s="63"/>
      <c r="NB141" s="63"/>
      <c r="NC141" s="63"/>
      <c r="ND141" s="63"/>
      <c r="NE141" s="63"/>
      <c r="NF141" s="63"/>
      <c r="NG141" s="63"/>
      <c r="NH141" s="63"/>
      <c r="NI141" s="63"/>
      <c r="NJ141" s="63"/>
      <c r="NK141" s="63"/>
      <c r="NL141" s="63"/>
      <c r="NM141" s="63"/>
      <c r="NN141" s="63"/>
      <c r="NO141" s="63"/>
      <c r="NP141" s="63"/>
      <c r="NQ141" s="63"/>
      <c r="NR141" s="63"/>
      <c r="NS141" s="63"/>
      <c r="NT141" s="63"/>
      <c r="NU141" s="63"/>
      <c r="NV141" s="63"/>
      <c r="NW141" s="63"/>
      <c r="NX141" s="63"/>
      <c r="NY141" s="63"/>
      <c r="NZ141" s="63"/>
      <c r="OA141" s="63"/>
      <c r="OB141" s="63"/>
      <c r="OC141" s="63"/>
      <c r="OD141" s="63"/>
      <c r="OE141" s="63"/>
      <c r="OF141" s="63"/>
      <c r="OG141" s="63"/>
      <c r="OH141" s="63"/>
      <c r="OI141" s="63"/>
      <c r="OJ141" s="63"/>
      <c r="OK141" s="63"/>
      <c r="OL141" s="63"/>
      <c r="OM141" s="63"/>
      <c r="ON141" s="63"/>
      <c r="OO141" s="63"/>
      <c r="OP141" s="63"/>
      <c r="OQ141" s="63"/>
      <c r="OR141" s="63"/>
      <c r="OS141" s="63"/>
      <c r="OT141" s="63"/>
      <c r="OU141" s="63"/>
      <c r="OV141" s="63"/>
      <c r="OW141" s="63"/>
      <c r="OX141" s="63"/>
      <c r="OY141" s="63"/>
      <c r="OZ141" s="63"/>
      <c r="PA141" s="63"/>
      <c r="PB141" s="63"/>
      <c r="PC141" s="63"/>
      <c r="PD141" s="63"/>
      <c r="PE141" s="63"/>
      <c r="PF141" s="63"/>
      <c r="PG141" s="63"/>
      <c r="PH141" s="63"/>
      <c r="PI141" s="63"/>
      <c r="PJ141" s="63"/>
      <c r="PK141" s="63"/>
      <c r="PL141" s="63"/>
      <c r="PM141" s="63"/>
      <c r="PN141" s="63"/>
      <c r="PO141" s="63"/>
      <c r="PP141" s="63"/>
      <c r="PQ141" s="63"/>
      <c r="PR141" s="63"/>
      <c r="PS141" s="63"/>
      <c r="PT141" s="63"/>
      <c r="PU141" s="63"/>
      <c r="PV141" s="63"/>
      <c r="PW141" s="63"/>
      <c r="PX141" s="63"/>
      <c r="PY141" s="63"/>
      <c r="PZ141" s="63"/>
      <c r="QA141" s="63"/>
      <c r="QB141" s="63"/>
      <c r="QC141" s="63"/>
      <c r="QD141" s="63"/>
      <c r="QE141" s="63"/>
      <c r="QF141" s="63"/>
      <c r="QG141" s="63"/>
      <c r="QH141" s="63"/>
      <c r="QI141" s="63"/>
      <c r="QJ141" s="63"/>
      <c r="QK141" s="63"/>
      <c r="QL141" s="63"/>
      <c r="QM141" s="63"/>
      <c r="QN141" s="63"/>
      <c r="QO141" s="63"/>
      <c r="QP141" s="63"/>
      <c r="QQ141" s="63"/>
      <c r="QR141" s="63"/>
      <c r="QS141" s="63"/>
      <c r="QT141" s="63"/>
      <c r="QU141" s="63"/>
      <c r="QV141" s="63"/>
      <c r="QW141" s="63"/>
      <c r="QX141" s="63"/>
      <c r="QY141" s="63"/>
      <c r="QZ141" s="63"/>
      <c r="RA141" s="63"/>
      <c r="RB141" s="63"/>
      <c r="RC141" s="63"/>
      <c r="RD141" s="63"/>
      <c r="RE141" s="63"/>
      <c r="RF141" s="63"/>
      <c r="RG141" s="63"/>
      <c r="RH141" s="63"/>
      <c r="RI141" s="63"/>
      <c r="RJ141" s="63"/>
      <c r="RK141" s="63"/>
      <c r="RL141" s="63"/>
      <c r="RM141" s="63"/>
      <c r="RN141" s="63"/>
      <c r="RO141" s="63"/>
      <c r="RP141" s="63"/>
      <c r="RQ141" s="63"/>
      <c r="RR141" s="63"/>
      <c r="RS141" s="63"/>
      <c r="RT141" s="63"/>
      <c r="RU141" s="63"/>
      <c r="RV141" s="63"/>
      <c r="RW141" s="63"/>
      <c r="RX141" s="63"/>
      <c r="RY141" s="63"/>
      <c r="RZ141" s="63"/>
      <c r="SA141" s="63"/>
      <c r="SB141" s="63"/>
      <c r="SC141" s="63"/>
      <c r="SD141" s="63"/>
      <c r="SE141" s="63"/>
      <c r="SF141" s="63"/>
      <c r="SG141" s="63"/>
      <c r="SH141" s="63"/>
      <c r="SI141" s="63"/>
      <c r="SJ141" s="63"/>
      <c r="SK141" s="63"/>
      <c r="SL141" s="63"/>
      <c r="SM141" s="63"/>
      <c r="SN141" s="63"/>
      <c r="SO141" s="63"/>
      <c r="SP141" s="63"/>
      <c r="SQ141" s="63"/>
      <c r="SR141" s="63"/>
      <c r="SS141" s="63"/>
    </row>
    <row r="142" spans="1:513" s="25" customFormat="1" ht="15" customHeight="1">
      <c r="A142" s="807"/>
      <c r="B142" s="674"/>
      <c r="C142" s="675"/>
      <c r="D142" s="675"/>
      <c r="E142" s="676"/>
      <c r="F142" s="787"/>
      <c r="G142" s="788"/>
      <c r="H142" s="788"/>
      <c r="I142" s="789"/>
      <c r="J142" s="792"/>
      <c r="K142" s="793"/>
      <c r="L142" s="63"/>
      <c r="M142" s="63"/>
      <c r="N142" s="63"/>
      <c r="O142" s="63"/>
      <c r="P142" s="64"/>
      <c r="Q142" s="64"/>
      <c r="R142" s="119"/>
      <c r="S142" s="120"/>
      <c r="T142" s="121" t="str">
        <f t="shared" si="1"/>
        <v/>
      </c>
      <c r="U142" s="64"/>
      <c r="V142" s="64"/>
      <c r="W142" s="64"/>
      <c r="X142" s="64"/>
      <c r="Y142" s="64"/>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ME142" s="63"/>
      <c r="MF142" s="63"/>
      <c r="MG142" s="63"/>
      <c r="MH142" s="63"/>
      <c r="MI142" s="63"/>
      <c r="MJ142" s="63"/>
      <c r="MK142" s="63"/>
      <c r="ML142" s="63"/>
      <c r="MM142" s="63"/>
      <c r="MN142" s="63"/>
      <c r="MO142" s="63"/>
      <c r="MP142" s="63"/>
      <c r="MQ142" s="63"/>
      <c r="MR142" s="63"/>
      <c r="MS142" s="63"/>
      <c r="MT142" s="63"/>
      <c r="MU142" s="63"/>
      <c r="MV142" s="63"/>
      <c r="MW142" s="63"/>
      <c r="MX142" s="63"/>
      <c r="MY142" s="63"/>
      <c r="MZ142" s="63"/>
      <c r="NA142" s="63"/>
      <c r="NB142" s="63"/>
      <c r="NC142" s="63"/>
      <c r="ND142" s="63"/>
      <c r="NE142" s="63"/>
      <c r="NF142" s="63"/>
      <c r="NG142" s="63"/>
      <c r="NH142" s="63"/>
      <c r="NI142" s="63"/>
      <c r="NJ142" s="63"/>
      <c r="NK142" s="63"/>
      <c r="NL142" s="63"/>
      <c r="NM142" s="63"/>
      <c r="NN142" s="63"/>
      <c r="NO142" s="63"/>
      <c r="NP142" s="63"/>
      <c r="NQ142" s="63"/>
      <c r="NR142" s="63"/>
      <c r="NS142" s="63"/>
      <c r="NT142" s="63"/>
      <c r="NU142" s="63"/>
      <c r="NV142" s="63"/>
      <c r="NW142" s="63"/>
      <c r="NX142" s="63"/>
      <c r="NY142" s="63"/>
      <c r="NZ142" s="63"/>
      <c r="OA142" s="63"/>
      <c r="OB142" s="63"/>
      <c r="OC142" s="63"/>
      <c r="OD142" s="63"/>
      <c r="OE142" s="63"/>
      <c r="OF142" s="63"/>
      <c r="OG142" s="63"/>
      <c r="OH142" s="63"/>
      <c r="OI142" s="63"/>
      <c r="OJ142" s="63"/>
      <c r="OK142" s="63"/>
      <c r="OL142" s="63"/>
      <c r="OM142" s="63"/>
      <c r="ON142" s="63"/>
      <c r="OO142" s="63"/>
      <c r="OP142" s="63"/>
      <c r="OQ142" s="63"/>
      <c r="OR142" s="63"/>
      <c r="OS142" s="63"/>
      <c r="OT142" s="63"/>
      <c r="OU142" s="63"/>
      <c r="OV142" s="63"/>
      <c r="OW142" s="63"/>
      <c r="OX142" s="63"/>
      <c r="OY142" s="63"/>
      <c r="OZ142" s="63"/>
      <c r="PA142" s="63"/>
      <c r="PB142" s="63"/>
      <c r="PC142" s="63"/>
      <c r="PD142" s="63"/>
      <c r="PE142" s="63"/>
      <c r="PF142" s="63"/>
      <c r="PG142" s="63"/>
      <c r="PH142" s="63"/>
      <c r="PI142" s="63"/>
      <c r="PJ142" s="63"/>
      <c r="PK142" s="63"/>
      <c r="PL142" s="63"/>
      <c r="PM142" s="63"/>
      <c r="PN142" s="63"/>
      <c r="PO142" s="63"/>
      <c r="PP142" s="63"/>
      <c r="PQ142" s="63"/>
      <c r="PR142" s="63"/>
      <c r="PS142" s="63"/>
      <c r="PT142" s="63"/>
      <c r="PU142" s="63"/>
      <c r="PV142" s="63"/>
      <c r="PW142" s="63"/>
      <c r="PX142" s="63"/>
      <c r="PY142" s="63"/>
      <c r="PZ142" s="63"/>
      <c r="QA142" s="63"/>
      <c r="QB142" s="63"/>
      <c r="QC142" s="63"/>
      <c r="QD142" s="63"/>
      <c r="QE142" s="63"/>
      <c r="QF142" s="63"/>
      <c r="QG142" s="63"/>
      <c r="QH142" s="63"/>
      <c r="QI142" s="63"/>
      <c r="QJ142" s="63"/>
      <c r="QK142" s="63"/>
      <c r="QL142" s="63"/>
      <c r="QM142" s="63"/>
      <c r="QN142" s="63"/>
      <c r="QO142" s="63"/>
      <c r="QP142" s="63"/>
      <c r="QQ142" s="63"/>
      <c r="QR142" s="63"/>
      <c r="QS142" s="63"/>
      <c r="QT142" s="63"/>
      <c r="QU142" s="63"/>
      <c r="QV142" s="63"/>
      <c r="QW142" s="63"/>
      <c r="QX142" s="63"/>
      <c r="QY142" s="63"/>
      <c r="QZ142" s="63"/>
      <c r="RA142" s="63"/>
      <c r="RB142" s="63"/>
      <c r="RC142" s="63"/>
      <c r="RD142" s="63"/>
      <c r="RE142" s="63"/>
      <c r="RF142" s="63"/>
      <c r="RG142" s="63"/>
      <c r="RH142" s="63"/>
      <c r="RI142" s="63"/>
      <c r="RJ142" s="63"/>
      <c r="RK142" s="63"/>
      <c r="RL142" s="63"/>
      <c r="RM142" s="63"/>
      <c r="RN142" s="63"/>
      <c r="RO142" s="63"/>
      <c r="RP142" s="63"/>
      <c r="RQ142" s="63"/>
      <c r="RR142" s="63"/>
      <c r="RS142" s="63"/>
      <c r="RT142" s="63"/>
      <c r="RU142" s="63"/>
      <c r="RV142" s="63"/>
      <c r="RW142" s="63"/>
      <c r="RX142" s="63"/>
      <c r="RY142" s="63"/>
      <c r="RZ142" s="63"/>
      <c r="SA142" s="63"/>
      <c r="SB142" s="63"/>
      <c r="SC142" s="63"/>
      <c r="SD142" s="63"/>
      <c r="SE142" s="63"/>
      <c r="SF142" s="63"/>
      <c r="SG142" s="63"/>
      <c r="SH142" s="63"/>
      <c r="SI142" s="63"/>
      <c r="SJ142" s="63"/>
      <c r="SK142" s="63"/>
      <c r="SL142" s="63"/>
      <c r="SM142" s="63"/>
      <c r="SN142" s="63"/>
      <c r="SO142" s="63"/>
      <c r="SP142" s="63"/>
      <c r="SQ142" s="63"/>
      <c r="SR142" s="63"/>
      <c r="SS142" s="63"/>
    </row>
    <row r="143" spans="1:513" s="25" customFormat="1" ht="15" customHeight="1">
      <c r="A143" s="807"/>
      <c r="B143" s="721"/>
      <c r="C143" s="722"/>
      <c r="D143" s="722"/>
      <c r="E143" s="722"/>
      <c r="F143" s="787"/>
      <c r="G143" s="788"/>
      <c r="H143" s="788"/>
      <c r="I143" s="789"/>
      <c r="J143" s="792"/>
      <c r="K143" s="793"/>
      <c r="L143" s="63"/>
      <c r="M143" s="63"/>
      <c r="N143" s="63"/>
      <c r="O143" s="63"/>
      <c r="P143" s="64"/>
      <c r="Q143" s="64"/>
      <c r="R143" s="119" t="str">
        <f>IF(B143="","",(YEAR(B144)-YEAR(B143))*12+MONTH(B144)-MONTH(B143)+1)</f>
        <v/>
      </c>
      <c r="S143" s="120" t="str">
        <f>IF(R143="","","（"&amp;R143&amp;"ヶ月）")</f>
        <v/>
      </c>
      <c r="T143" s="121" t="str">
        <f t="shared" si="1"/>
        <v/>
      </c>
      <c r="U143" s="64"/>
      <c r="V143" s="64"/>
      <c r="W143" s="64"/>
      <c r="X143" s="64"/>
      <c r="Y143" s="64"/>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ME143" s="63"/>
      <c r="MF143" s="63"/>
      <c r="MG143" s="63"/>
      <c r="MH143" s="63"/>
      <c r="MI143" s="63"/>
      <c r="MJ143" s="63"/>
      <c r="MK143" s="63"/>
      <c r="ML143" s="63"/>
      <c r="MM143" s="63"/>
      <c r="MN143" s="63"/>
      <c r="MO143" s="63"/>
      <c r="MP143" s="63"/>
      <c r="MQ143" s="63"/>
      <c r="MR143" s="63"/>
      <c r="MS143" s="63"/>
      <c r="MT143" s="63"/>
      <c r="MU143" s="63"/>
      <c r="MV143" s="63"/>
      <c r="MW143" s="63"/>
      <c r="MX143" s="63"/>
      <c r="MY143" s="63"/>
      <c r="MZ143" s="63"/>
      <c r="NA143" s="63"/>
      <c r="NB143" s="63"/>
      <c r="NC143" s="63"/>
      <c r="ND143" s="63"/>
      <c r="NE143" s="63"/>
      <c r="NF143" s="63"/>
      <c r="NG143" s="63"/>
      <c r="NH143" s="63"/>
      <c r="NI143" s="63"/>
      <c r="NJ143" s="63"/>
      <c r="NK143" s="63"/>
      <c r="NL143" s="63"/>
      <c r="NM143" s="63"/>
      <c r="NN143" s="63"/>
      <c r="NO143" s="63"/>
      <c r="NP143" s="63"/>
      <c r="NQ143" s="63"/>
      <c r="NR143" s="63"/>
      <c r="NS143" s="63"/>
      <c r="NT143" s="63"/>
      <c r="NU143" s="63"/>
      <c r="NV143" s="63"/>
      <c r="NW143" s="63"/>
      <c r="NX143" s="63"/>
      <c r="NY143" s="63"/>
      <c r="NZ143" s="63"/>
      <c r="OA143" s="63"/>
      <c r="OB143" s="63"/>
      <c r="OC143" s="63"/>
      <c r="OD143" s="63"/>
      <c r="OE143" s="63"/>
      <c r="OF143" s="63"/>
      <c r="OG143" s="63"/>
      <c r="OH143" s="63"/>
      <c r="OI143" s="63"/>
      <c r="OJ143" s="63"/>
      <c r="OK143" s="63"/>
      <c r="OL143" s="63"/>
      <c r="OM143" s="63"/>
      <c r="ON143" s="63"/>
      <c r="OO143" s="63"/>
      <c r="OP143" s="63"/>
      <c r="OQ143" s="63"/>
      <c r="OR143" s="63"/>
      <c r="OS143" s="63"/>
      <c r="OT143" s="63"/>
      <c r="OU143" s="63"/>
      <c r="OV143" s="63"/>
      <c r="OW143" s="63"/>
      <c r="OX143" s="63"/>
      <c r="OY143" s="63"/>
      <c r="OZ143" s="63"/>
      <c r="PA143" s="63"/>
      <c r="PB143" s="63"/>
      <c r="PC143" s="63"/>
      <c r="PD143" s="63"/>
      <c r="PE143" s="63"/>
      <c r="PF143" s="63"/>
      <c r="PG143" s="63"/>
      <c r="PH143" s="63"/>
      <c r="PI143" s="63"/>
      <c r="PJ143" s="63"/>
      <c r="PK143" s="63"/>
      <c r="PL143" s="63"/>
      <c r="PM143" s="63"/>
      <c r="PN143" s="63"/>
      <c r="PO143" s="63"/>
      <c r="PP143" s="63"/>
      <c r="PQ143" s="63"/>
      <c r="PR143" s="63"/>
      <c r="PS143" s="63"/>
      <c r="PT143" s="63"/>
      <c r="PU143" s="63"/>
      <c r="PV143" s="63"/>
      <c r="PW143" s="63"/>
      <c r="PX143" s="63"/>
      <c r="PY143" s="63"/>
      <c r="PZ143" s="63"/>
      <c r="QA143" s="63"/>
      <c r="QB143" s="63"/>
      <c r="QC143" s="63"/>
      <c r="QD143" s="63"/>
      <c r="QE143" s="63"/>
      <c r="QF143" s="63"/>
      <c r="QG143" s="63"/>
      <c r="QH143" s="63"/>
      <c r="QI143" s="63"/>
      <c r="QJ143" s="63"/>
      <c r="QK143" s="63"/>
      <c r="QL143" s="63"/>
      <c r="QM143" s="63"/>
      <c r="QN143" s="63"/>
      <c r="QO143" s="63"/>
      <c r="QP143" s="63"/>
      <c r="QQ143" s="63"/>
      <c r="QR143" s="63"/>
      <c r="QS143" s="63"/>
      <c r="QT143" s="63"/>
      <c r="QU143" s="63"/>
      <c r="QV143" s="63"/>
      <c r="QW143" s="63"/>
      <c r="QX143" s="63"/>
      <c r="QY143" s="63"/>
      <c r="QZ143" s="63"/>
      <c r="RA143" s="63"/>
      <c r="RB143" s="63"/>
      <c r="RC143" s="63"/>
      <c r="RD143" s="63"/>
      <c r="RE143" s="63"/>
      <c r="RF143" s="63"/>
      <c r="RG143" s="63"/>
      <c r="RH143" s="63"/>
      <c r="RI143" s="63"/>
      <c r="RJ143" s="63"/>
      <c r="RK143" s="63"/>
      <c r="RL143" s="63"/>
      <c r="RM143" s="63"/>
      <c r="RN143" s="63"/>
      <c r="RO143" s="63"/>
      <c r="RP143" s="63"/>
      <c r="RQ143" s="63"/>
      <c r="RR143" s="63"/>
      <c r="RS143" s="63"/>
      <c r="RT143" s="63"/>
      <c r="RU143" s="63"/>
      <c r="RV143" s="63"/>
      <c r="RW143" s="63"/>
      <c r="RX143" s="63"/>
      <c r="RY143" s="63"/>
      <c r="RZ143" s="63"/>
      <c r="SA143" s="63"/>
      <c r="SB143" s="63"/>
      <c r="SC143" s="63"/>
      <c r="SD143" s="63"/>
      <c r="SE143" s="63"/>
      <c r="SF143" s="63"/>
      <c r="SG143" s="63"/>
      <c r="SH143" s="63"/>
      <c r="SI143" s="63"/>
      <c r="SJ143" s="63"/>
      <c r="SK143" s="63"/>
      <c r="SL143" s="63"/>
      <c r="SM143" s="63"/>
      <c r="SN143" s="63"/>
      <c r="SO143" s="63"/>
      <c r="SP143" s="63"/>
      <c r="SQ143" s="63"/>
      <c r="SR143" s="63"/>
      <c r="SS143" s="63"/>
    </row>
    <row r="144" spans="1:513" s="25" customFormat="1" ht="15" customHeight="1" thickBot="1">
      <c r="A144" s="808"/>
      <c r="B144" s="623"/>
      <c r="C144" s="624"/>
      <c r="D144" s="624"/>
      <c r="E144" s="799"/>
      <c r="F144" s="794"/>
      <c r="G144" s="795"/>
      <c r="H144" s="795"/>
      <c r="I144" s="796"/>
      <c r="J144" s="797"/>
      <c r="K144" s="798"/>
      <c r="L144" s="63"/>
      <c r="M144" s="63"/>
      <c r="N144" s="63"/>
      <c r="O144" s="63"/>
      <c r="P144" s="64"/>
      <c r="Q144" s="64"/>
      <c r="R144" s="122"/>
      <c r="S144" s="123"/>
      <c r="T144" s="124" t="str">
        <f t="shared" si="1"/>
        <v/>
      </c>
      <c r="U144" s="64"/>
      <c r="V144" s="64"/>
      <c r="W144" s="64"/>
      <c r="X144" s="64"/>
      <c r="Y144" s="64"/>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ME144" s="63"/>
      <c r="MF144" s="63"/>
      <c r="MG144" s="63"/>
      <c r="MH144" s="63"/>
      <c r="MI144" s="63"/>
      <c r="MJ144" s="63"/>
      <c r="MK144" s="63"/>
      <c r="ML144" s="63"/>
      <c r="MM144" s="63"/>
      <c r="MN144" s="63"/>
      <c r="MO144" s="63"/>
      <c r="MP144" s="63"/>
      <c r="MQ144" s="63"/>
      <c r="MR144" s="63"/>
      <c r="MS144" s="63"/>
      <c r="MT144" s="63"/>
      <c r="MU144" s="63"/>
      <c r="MV144" s="63"/>
      <c r="MW144" s="63"/>
      <c r="MX144" s="63"/>
      <c r="MY144" s="63"/>
      <c r="MZ144" s="63"/>
      <c r="NA144" s="63"/>
      <c r="NB144" s="63"/>
      <c r="NC144" s="63"/>
      <c r="ND144" s="63"/>
      <c r="NE144" s="63"/>
      <c r="NF144" s="63"/>
      <c r="NG144" s="63"/>
      <c r="NH144" s="63"/>
      <c r="NI144" s="63"/>
      <c r="NJ144" s="63"/>
      <c r="NK144" s="63"/>
      <c r="NL144" s="63"/>
      <c r="NM144" s="63"/>
      <c r="NN144" s="63"/>
      <c r="NO144" s="63"/>
      <c r="NP144" s="63"/>
      <c r="NQ144" s="63"/>
      <c r="NR144" s="63"/>
      <c r="NS144" s="63"/>
      <c r="NT144" s="63"/>
      <c r="NU144" s="63"/>
      <c r="NV144" s="63"/>
      <c r="NW144" s="63"/>
      <c r="NX144" s="63"/>
      <c r="NY144" s="63"/>
      <c r="NZ144" s="63"/>
      <c r="OA144" s="63"/>
      <c r="OB144" s="63"/>
      <c r="OC144" s="63"/>
      <c r="OD144" s="63"/>
      <c r="OE144" s="63"/>
      <c r="OF144" s="63"/>
      <c r="OG144" s="63"/>
      <c r="OH144" s="63"/>
      <c r="OI144" s="63"/>
      <c r="OJ144" s="63"/>
      <c r="OK144" s="63"/>
      <c r="OL144" s="63"/>
      <c r="OM144" s="63"/>
      <c r="ON144" s="63"/>
      <c r="OO144" s="63"/>
      <c r="OP144" s="63"/>
      <c r="OQ144" s="63"/>
      <c r="OR144" s="63"/>
      <c r="OS144" s="63"/>
      <c r="OT144" s="63"/>
      <c r="OU144" s="63"/>
      <c r="OV144" s="63"/>
      <c r="OW144" s="63"/>
      <c r="OX144" s="63"/>
      <c r="OY144" s="63"/>
      <c r="OZ144" s="63"/>
      <c r="PA144" s="63"/>
      <c r="PB144" s="63"/>
      <c r="PC144" s="63"/>
      <c r="PD144" s="63"/>
      <c r="PE144" s="63"/>
      <c r="PF144" s="63"/>
      <c r="PG144" s="63"/>
      <c r="PH144" s="63"/>
      <c r="PI144" s="63"/>
      <c r="PJ144" s="63"/>
      <c r="PK144" s="63"/>
      <c r="PL144" s="63"/>
      <c r="PM144" s="63"/>
      <c r="PN144" s="63"/>
      <c r="PO144" s="63"/>
      <c r="PP144" s="63"/>
      <c r="PQ144" s="63"/>
      <c r="PR144" s="63"/>
      <c r="PS144" s="63"/>
      <c r="PT144" s="63"/>
      <c r="PU144" s="63"/>
      <c r="PV144" s="63"/>
      <c r="PW144" s="63"/>
      <c r="PX144" s="63"/>
      <c r="PY144" s="63"/>
      <c r="PZ144" s="63"/>
      <c r="QA144" s="63"/>
      <c r="QB144" s="63"/>
      <c r="QC144" s="63"/>
      <c r="QD144" s="63"/>
      <c r="QE144" s="63"/>
      <c r="QF144" s="63"/>
      <c r="QG144" s="63"/>
      <c r="QH144" s="63"/>
      <c r="QI144" s="63"/>
      <c r="QJ144" s="63"/>
      <c r="QK144" s="63"/>
      <c r="QL144" s="63"/>
      <c r="QM144" s="63"/>
      <c r="QN144" s="63"/>
      <c r="QO144" s="63"/>
      <c r="QP144" s="63"/>
      <c r="QQ144" s="63"/>
      <c r="QR144" s="63"/>
      <c r="QS144" s="63"/>
      <c r="QT144" s="63"/>
      <c r="QU144" s="63"/>
      <c r="QV144" s="63"/>
      <c r="QW144" s="63"/>
      <c r="QX144" s="63"/>
      <c r="QY144" s="63"/>
      <c r="QZ144" s="63"/>
      <c r="RA144" s="63"/>
      <c r="RB144" s="63"/>
      <c r="RC144" s="63"/>
      <c r="RD144" s="63"/>
      <c r="RE144" s="63"/>
      <c r="RF144" s="63"/>
      <c r="RG144" s="63"/>
      <c r="RH144" s="63"/>
      <c r="RI144" s="63"/>
      <c r="RJ144" s="63"/>
      <c r="RK144" s="63"/>
      <c r="RL144" s="63"/>
      <c r="RM144" s="63"/>
      <c r="RN144" s="63"/>
      <c r="RO144" s="63"/>
      <c r="RP144" s="63"/>
      <c r="RQ144" s="63"/>
      <c r="RR144" s="63"/>
      <c r="RS144" s="63"/>
      <c r="RT144" s="63"/>
      <c r="RU144" s="63"/>
      <c r="RV144" s="63"/>
      <c r="RW144" s="63"/>
      <c r="RX144" s="63"/>
      <c r="RY144" s="63"/>
      <c r="RZ144" s="63"/>
      <c r="SA144" s="63"/>
      <c r="SB144" s="63"/>
      <c r="SC144" s="63"/>
      <c r="SD144" s="63"/>
      <c r="SE144" s="63"/>
      <c r="SF144" s="63"/>
      <c r="SG144" s="63"/>
      <c r="SH144" s="63"/>
      <c r="SI144" s="63"/>
      <c r="SJ144" s="63"/>
      <c r="SK144" s="63"/>
      <c r="SL144" s="63"/>
      <c r="SM144" s="63"/>
      <c r="SN144" s="63"/>
      <c r="SO144" s="63"/>
      <c r="SP144" s="63"/>
      <c r="SQ144" s="63"/>
      <c r="SR144" s="63"/>
      <c r="SS144" s="63"/>
    </row>
    <row r="145" spans="1:15" s="64" customFormat="1">
      <c r="A145" s="805" t="s">
        <v>488</v>
      </c>
      <c r="B145" s="805"/>
      <c r="C145" s="805"/>
      <c r="D145" s="805"/>
      <c r="E145" s="805"/>
      <c r="F145" s="805"/>
      <c r="G145" s="805"/>
      <c r="H145" s="805"/>
      <c r="I145" s="805"/>
      <c r="J145" s="805"/>
      <c r="K145" s="805"/>
      <c r="L145" s="68"/>
      <c r="M145" s="68"/>
      <c r="N145" s="68"/>
      <c r="O145" s="63"/>
    </row>
    <row r="146" spans="1:15" s="64" customFormat="1">
      <c r="A146" s="67"/>
      <c r="B146" s="68"/>
      <c r="C146" s="68"/>
      <c r="D146" s="68"/>
      <c r="E146" s="68"/>
      <c r="F146" s="68"/>
      <c r="G146" s="68"/>
      <c r="H146" s="68"/>
      <c r="I146" s="68"/>
      <c r="J146" s="68"/>
      <c r="K146" s="68"/>
      <c r="L146" s="68"/>
      <c r="M146" s="68"/>
      <c r="N146" s="68"/>
      <c r="O146" s="63"/>
    </row>
    <row r="147" spans="1:15" s="64" customFormat="1">
      <c r="A147" s="67"/>
      <c r="B147" s="68"/>
      <c r="C147" s="68"/>
      <c r="D147" s="68"/>
      <c r="E147" s="68"/>
      <c r="F147" s="68"/>
      <c r="G147" s="68"/>
      <c r="H147" s="68"/>
      <c r="I147" s="68"/>
      <c r="J147" s="68"/>
      <c r="K147" s="68"/>
      <c r="L147" s="68"/>
      <c r="M147" s="68"/>
      <c r="N147" s="68"/>
      <c r="O147" s="63"/>
    </row>
    <row r="148" spans="1:15" s="64" customFormat="1">
      <c r="A148" s="67"/>
      <c r="B148" s="68"/>
      <c r="C148" s="68"/>
      <c r="D148" s="68"/>
      <c r="E148" s="68"/>
      <c r="F148" s="68"/>
      <c r="G148" s="68"/>
      <c r="H148" s="68"/>
      <c r="I148" s="68"/>
      <c r="J148" s="68"/>
      <c r="K148" s="68"/>
      <c r="L148" s="68"/>
      <c r="M148" s="68"/>
      <c r="N148" s="68"/>
      <c r="O148" s="63"/>
    </row>
    <row r="149" spans="1:15" s="64" customFormat="1">
      <c r="A149" s="67"/>
      <c r="B149" s="68"/>
      <c r="C149" s="68"/>
      <c r="D149" s="68"/>
      <c r="E149" s="68"/>
      <c r="F149" s="68"/>
      <c r="G149" s="68"/>
      <c r="H149" s="68"/>
      <c r="I149" s="68"/>
      <c r="J149" s="68"/>
      <c r="K149" s="68"/>
      <c r="L149" s="68"/>
      <c r="M149" s="68"/>
      <c r="N149" s="68"/>
      <c r="O149" s="63"/>
    </row>
    <row r="150" spans="1:15" s="64" customFormat="1">
      <c r="A150" s="67"/>
      <c r="B150" s="68"/>
      <c r="C150" s="68"/>
      <c r="D150" s="68"/>
      <c r="E150" s="68"/>
      <c r="F150" s="68"/>
      <c r="G150" s="68"/>
      <c r="H150" s="68"/>
      <c r="I150" s="68"/>
      <c r="J150" s="68"/>
      <c r="K150" s="68"/>
      <c r="L150" s="68"/>
      <c r="M150" s="68"/>
      <c r="N150" s="68"/>
      <c r="O150" s="63"/>
    </row>
    <row r="151" spans="1:15" s="64" customFormat="1">
      <c r="A151" s="67"/>
      <c r="B151" s="68"/>
      <c r="C151" s="68"/>
      <c r="D151" s="68"/>
      <c r="E151" s="68"/>
      <c r="F151" s="68"/>
      <c r="G151" s="68"/>
      <c r="H151" s="68"/>
      <c r="I151" s="68"/>
      <c r="J151" s="68"/>
      <c r="K151" s="68"/>
      <c r="L151" s="68"/>
      <c r="M151" s="68"/>
      <c r="N151" s="68"/>
      <c r="O151" s="63"/>
    </row>
    <row r="152" spans="1:15" s="64" customFormat="1">
      <c r="A152" s="67"/>
      <c r="B152" s="68"/>
      <c r="C152" s="68"/>
      <c r="D152" s="68"/>
      <c r="E152" s="68"/>
      <c r="F152" s="68"/>
      <c r="G152" s="68"/>
      <c r="H152" s="68"/>
      <c r="I152" s="68"/>
      <c r="J152" s="68"/>
      <c r="K152" s="68"/>
      <c r="L152" s="68"/>
      <c r="M152" s="68"/>
      <c r="N152" s="68"/>
      <c r="O152" s="63"/>
    </row>
    <row r="153" spans="1:15" s="64" customFormat="1">
      <c r="A153" s="67"/>
      <c r="B153" s="68"/>
      <c r="C153" s="68"/>
      <c r="D153" s="68"/>
      <c r="E153" s="68"/>
      <c r="F153" s="68"/>
      <c r="G153" s="68"/>
      <c r="H153" s="68"/>
      <c r="I153" s="68"/>
      <c r="J153" s="68"/>
      <c r="K153" s="68"/>
      <c r="L153" s="68"/>
      <c r="M153" s="68"/>
      <c r="N153" s="68"/>
      <c r="O153" s="63"/>
    </row>
    <row r="154" spans="1:15" s="64" customFormat="1">
      <c r="A154" s="67"/>
      <c r="B154" s="68"/>
      <c r="C154" s="68"/>
      <c r="D154" s="68"/>
      <c r="E154" s="68"/>
      <c r="F154" s="68"/>
      <c r="G154" s="68"/>
      <c r="H154" s="68"/>
      <c r="I154" s="68"/>
      <c r="J154" s="68"/>
      <c r="K154" s="68"/>
      <c r="L154" s="68"/>
      <c r="M154" s="68"/>
      <c r="N154" s="68"/>
      <c r="O154" s="63"/>
    </row>
    <row r="155" spans="1:15" s="64" customFormat="1">
      <c r="A155" s="67"/>
      <c r="B155" s="68"/>
      <c r="C155" s="68"/>
      <c r="D155" s="68"/>
      <c r="E155" s="68"/>
      <c r="F155" s="68"/>
      <c r="G155" s="68"/>
      <c r="H155" s="68"/>
      <c r="I155" s="68"/>
      <c r="J155" s="68"/>
      <c r="K155" s="68"/>
      <c r="L155" s="68"/>
      <c r="M155" s="68"/>
      <c r="N155" s="68"/>
      <c r="O155" s="63"/>
    </row>
    <row r="156" spans="1:15" s="64" customFormat="1">
      <c r="A156" s="67"/>
      <c r="B156" s="68"/>
      <c r="C156" s="68"/>
      <c r="D156" s="68"/>
      <c r="E156" s="68"/>
      <c r="F156" s="68"/>
      <c r="G156" s="68"/>
      <c r="H156" s="68"/>
      <c r="I156" s="68"/>
      <c r="J156" s="68"/>
      <c r="K156" s="68"/>
      <c r="L156" s="68"/>
      <c r="M156" s="68"/>
      <c r="N156" s="68"/>
      <c r="O156" s="63"/>
    </row>
    <row r="157" spans="1:15" s="64" customFormat="1">
      <c r="A157" s="67"/>
      <c r="B157" s="68"/>
      <c r="C157" s="68"/>
      <c r="D157" s="68"/>
      <c r="E157" s="68"/>
      <c r="F157" s="68"/>
      <c r="G157" s="68"/>
      <c r="H157" s="68"/>
      <c r="I157" s="68"/>
      <c r="J157" s="68"/>
      <c r="K157" s="68"/>
      <c r="L157" s="68"/>
      <c r="M157" s="68"/>
      <c r="N157" s="68"/>
      <c r="O157" s="63"/>
    </row>
    <row r="158" spans="1:15" s="64" customFormat="1">
      <c r="A158" s="67"/>
      <c r="B158" s="68"/>
      <c r="C158" s="68"/>
      <c r="D158" s="68"/>
      <c r="E158" s="68"/>
      <c r="F158" s="68"/>
      <c r="G158" s="68"/>
      <c r="H158" s="68"/>
      <c r="I158" s="68"/>
      <c r="J158" s="68"/>
      <c r="K158" s="68"/>
      <c r="L158" s="68"/>
      <c r="M158" s="68"/>
      <c r="N158" s="68"/>
      <c r="O158" s="63"/>
    </row>
    <row r="159" spans="1:15" s="64" customFormat="1">
      <c r="A159" s="67"/>
      <c r="B159" s="68"/>
      <c r="C159" s="68"/>
      <c r="D159" s="68"/>
      <c r="E159" s="68"/>
      <c r="F159" s="68"/>
      <c r="G159" s="68"/>
      <c r="H159" s="68"/>
      <c r="I159" s="68"/>
      <c r="J159" s="68"/>
      <c r="K159" s="68"/>
      <c r="L159" s="68"/>
      <c r="M159" s="68"/>
      <c r="N159" s="68"/>
      <c r="O159" s="63"/>
    </row>
    <row r="160" spans="1:15" s="64" customFormat="1">
      <c r="A160" s="67"/>
      <c r="B160" s="68"/>
      <c r="C160" s="68"/>
      <c r="D160" s="68"/>
      <c r="E160" s="68"/>
      <c r="F160" s="68"/>
      <c r="G160" s="68"/>
      <c r="H160" s="68"/>
      <c r="I160" s="68"/>
      <c r="J160" s="68"/>
      <c r="K160" s="68"/>
      <c r="L160" s="68"/>
      <c r="M160" s="68"/>
      <c r="N160" s="68"/>
      <c r="O160" s="63"/>
    </row>
    <row r="161" spans="1:15" s="64" customFormat="1">
      <c r="A161" s="67"/>
      <c r="B161" s="68"/>
      <c r="C161" s="68"/>
      <c r="D161" s="68"/>
      <c r="E161" s="68"/>
      <c r="F161" s="68"/>
      <c r="G161" s="68"/>
      <c r="H161" s="68"/>
      <c r="I161" s="68"/>
      <c r="J161" s="68"/>
      <c r="K161" s="68"/>
      <c r="L161" s="68"/>
      <c r="M161" s="68"/>
      <c r="N161" s="68"/>
      <c r="O161" s="63"/>
    </row>
    <row r="162" spans="1:15" s="64" customFormat="1">
      <c r="A162" s="67"/>
      <c r="B162" s="68"/>
      <c r="C162" s="68"/>
      <c r="D162" s="68"/>
      <c r="E162" s="68"/>
      <c r="F162" s="68"/>
      <c r="G162" s="68"/>
      <c r="H162" s="68"/>
      <c r="I162" s="68"/>
      <c r="J162" s="68"/>
      <c r="K162" s="68"/>
      <c r="L162" s="68"/>
      <c r="M162" s="68"/>
      <c r="N162" s="68"/>
      <c r="O162" s="63"/>
    </row>
    <row r="163" spans="1:15" s="64" customFormat="1">
      <c r="A163" s="67"/>
      <c r="B163" s="68"/>
      <c r="C163" s="68"/>
      <c r="D163" s="68"/>
      <c r="E163" s="68"/>
      <c r="F163" s="68"/>
      <c r="G163" s="68"/>
      <c r="H163" s="68"/>
      <c r="I163" s="68"/>
      <c r="J163" s="68"/>
      <c r="K163" s="68"/>
      <c r="L163" s="68"/>
      <c r="M163" s="68"/>
      <c r="N163" s="68"/>
      <c r="O163" s="63"/>
    </row>
    <row r="164" spans="1:15" s="64" customFormat="1">
      <c r="A164" s="67"/>
      <c r="B164" s="68"/>
      <c r="C164" s="68"/>
      <c r="D164" s="68"/>
      <c r="E164" s="68"/>
      <c r="F164" s="68"/>
      <c r="G164" s="68"/>
      <c r="H164" s="68"/>
      <c r="I164" s="68"/>
      <c r="J164" s="68"/>
      <c r="K164" s="68"/>
      <c r="L164" s="68"/>
      <c r="M164" s="68"/>
      <c r="N164" s="68"/>
      <c r="O164" s="63"/>
    </row>
    <row r="165" spans="1:15" s="64" customFormat="1">
      <c r="A165" s="67"/>
      <c r="B165" s="68"/>
      <c r="C165" s="68"/>
      <c r="D165" s="68"/>
      <c r="E165" s="68"/>
      <c r="F165" s="68"/>
      <c r="G165" s="68"/>
      <c r="H165" s="68"/>
      <c r="I165" s="68"/>
      <c r="J165" s="68"/>
      <c r="K165" s="68"/>
      <c r="L165" s="68"/>
      <c r="M165" s="68"/>
      <c r="N165" s="68"/>
      <c r="O165" s="63"/>
    </row>
    <row r="166" spans="1:15" s="64" customFormat="1">
      <c r="A166" s="67"/>
      <c r="B166" s="68"/>
      <c r="C166" s="68"/>
      <c r="D166" s="68"/>
      <c r="E166" s="68"/>
      <c r="F166" s="68"/>
      <c r="G166" s="68"/>
      <c r="H166" s="68"/>
      <c r="I166" s="68"/>
      <c r="J166" s="68"/>
      <c r="K166" s="68"/>
      <c r="L166" s="68"/>
      <c r="M166" s="68"/>
      <c r="N166" s="68"/>
      <c r="O166" s="63"/>
    </row>
    <row r="167" spans="1:15" s="64" customFormat="1">
      <c r="A167" s="67"/>
      <c r="B167" s="68"/>
      <c r="C167" s="68"/>
      <c r="D167" s="68"/>
      <c r="E167" s="68"/>
      <c r="F167" s="68"/>
      <c r="G167" s="68"/>
      <c r="H167" s="68"/>
      <c r="I167" s="68"/>
      <c r="J167" s="68"/>
      <c r="K167" s="68"/>
      <c r="L167" s="68"/>
      <c r="M167" s="68"/>
      <c r="N167" s="68"/>
      <c r="O167" s="63"/>
    </row>
    <row r="168" spans="1:15" s="64" customFormat="1">
      <c r="A168" s="67"/>
      <c r="B168" s="68"/>
      <c r="C168" s="68"/>
      <c r="D168" s="68"/>
      <c r="E168" s="68"/>
      <c r="F168" s="68"/>
      <c r="G168" s="68"/>
      <c r="H168" s="68"/>
      <c r="I168" s="68"/>
      <c r="J168" s="68"/>
      <c r="K168" s="68"/>
      <c r="L168" s="68"/>
      <c r="M168" s="68"/>
      <c r="N168" s="68"/>
      <c r="O168" s="63"/>
    </row>
    <row r="169" spans="1:15" s="64" customFormat="1">
      <c r="A169" s="67"/>
      <c r="B169" s="68"/>
      <c r="C169" s="68"/>
      <c r="D169" s="68"/>
      <c r="E169" s="68"/>
      <c r="F169" s="68"/>
      <c r="G169" s="68"/>
      <c r="H169" s="68"/>
      <c r="I169" s="68"/>
      <c r="J169" s="68"/>
      <c r="K169" s="68"/>
      <c r="L169" s="68"/>
      <c r="M169" s="68"/>
      <c r="N169" s="68"/>
      <c r="O169" s="63"/>
    </row>
    <row r="170" spans="1:15" s="64" customFormat="1">
      <c r="A170" s="67"/>
      <c r="B170" s="68"/>
      <c r="C170" s="68"/>
      <c r="D170" s="68"/>
      <c r="E170" s="68"/>
      <c r="F170" s="68"/>
      <c r="G170" s="68"/>
      <c r="H170" s="68"/>
      <c r="I170" s="68"/>
      <c r="J170" s="68"/>
      <c r="K170" s="68"/>
      <c r="L170" s="68"/>
      <c r="M170" s="68"/>
      <c r="N170" s="68"/>
      <c r="O170" s="63"/>
    </row>
    <row r="171" spans="1:15" s="64" customFormat="1">
      <c r="A171" s="67"/>
      <c r="B171" s="68"/>
      <c r="C171" s="68"/>
      <c r="D171" s="68"/>
      <c r="E171" s="68"/>
      <c r="F171" s="68"/>
      <c r="G171" s="68"/>
      <c r="H171" s="68"/>
      <c r="I171" s="68"/>
      <c r="J171" s="68"/>
      <c r="K171" s="68"/>
      <c r="L171" s="68"/>
      <c r="M171" s="68"/>
      <c r="N171" s="68"/>
      <c r="O171" s="63"/>
    </row>
    <row r="172" spans="1:15" s="64" customFormat="1">
      <c r="A172" s="67"/>
      <c r="B172" s="68"/>
      <c r="C172" s="68"/>
      <c r="D172" s="68"/>
      <c r="E172" s="68"/>
      <c r="F172" s="68"/>
      <c r="G172" s="68"/>
      <c r="H172" s="68"/>
      <c r="I172" s="68"/>
      <c r="J172" s="68"/>
      <c r="K172" s="68"/>
      <c r="L172" s="68"/>
      <c r="M172" s="68"/>
      <c r="N172" s="68"/>
      <c r="O172" s="63"/>
    </row>
    <row r="173" spans="1:15" s="64" customFormat="1">
      <c r="A173" s="67"/>
      <c r="B173" s="68"/>
      <c r="C173" s="68"/>
      <c r="D173" s="68"/>
      <c r="E173" s="68"/>
      <c r="F173" s="68"/>
      <c r="G173" s="68"/>
      <c r="H173" s="68"/>
      <c r="I173" s="68"/>
      <c r="J173" s="68"/>
      <c r="K173" s="68"/>
      <c r="L173" s="68"/>
      <c r="M173" s="68"/>
      <c r="N173" s="68"/>
      <c r="O173" s="63"/>
    </row>
    <row r="174" spans="1:15" s="64" customFormat="1">
      <c r="A174" s="67"/>
      <c r="B174" s="68"/>
      <c r="C174" s="68"/>
      <c r="D174" s="68"/>
      <c r="E174" s="68"/>
      <c r="F174" s="68"/>
      <c r="G174" s="68"/>
      <c r="H174" s="68"/>
      <c r="I174" s="68"/>
      <c r="J174" s="68"/>
      <c r="K174" s="68"/>
      <c r="L174" s="68"/>
      <c r="M174" s="68"/>
      <c r="N174" s="68"/>
      <c r="O174" s="63"/>
    </row>
    <row r="175" spans="1:15" s="64" customFormat="1">
      <c r="A175" s="67"/>
      <c r="B175" s="68"/>
      <c r="C175" s="68"/>
      <c r="D175" s="68"/>
      <c r="E175" s="68"/>
      <c r="F175" s="68"/>
      <c r="G175" s="68"/>
      <c r="H175" s="68"/>
      <c r="I175" s="68"/>
      <c r="J175" s="68"/>
      <c r="K175" s="68"/>
      <c r="L175" s="68"/>
      <c r="M175" s="68"/>
      <c r="N175" s="68"/>
      <c r="O175" s="63"/>
    </row>
    <row r="176" spans="1:15" s="64" customFormat="1">
      <c r="A176" s="67"/>
      <c r="B176" s="68"/>
      <c r="C176" s="68"/>
      <c r="D176" s="68"/>
      <c r="E176" s="68"/>
      <c r="F176" s="68"/>
      <c r="G176" s="68"/>
      <c r="H176" s="68"/>
      <c r="I176" s="68"/>
      <c r="J176" s="68"/>
      <c r="K176" s="68"/>
      <c r="L176" s="68"/>
      <c r="M176" s="68"/>
      <c r="N176" s="68"/>
      <c r="O176" s="63"/>
    </row>
    <row r="177" spans="1:15" s="64" customFormat="1">
      <c r="A177" s="67"/>
      <c r="B177" s="68"/>
      <c r="C177" s="68"/>
      <c r="D177" s="68"/>
      <c r="E177" s="68"/>
      <c r="F177" s="68"/>
      <c r="G177" s="68"/>
      <c r="H177" s="68"/>
      <c r="I177" s="68"/>
      <c r="J177" s="68"/>
      <c r="K177" s="68"/>
      <c r="L177" s="68"/>
      <c r="M177" s="68"/>
      <c r="N177" s="68"/>
      <c r="O177" s="63"/>
    </row>
    <row r="178" spans="1:15" s="64" customFormat="1">
      <c r="A178" s="67"/>
      <c r="B178" s="68"/>
      <c r="C178" s="68"/>
      <c r="D178" s="68"/>
      <c r="E178" s="68"/>
      <c r="F178" s="68"/>
      <c r="G178" s="68"/>
      <c r="H178" s="68"/>
      <c r="I178" s="68"/>
      <c r="J178" s="68"/>
      <c r="K178" s="68"/>
      <c r="L178" s="68"/>
      <c r="M178" s="68"/>
      <c r="N178" s="68"/>
      <c r="O178" s="63"/>
    </row>
    <row r="179" spans="1:15" s="64" customFormat="1">
      <c r="A179" s="67"/>
      <c r="B179" s="68"/>
      <c r="C179" s="68"/>
      <c r="D179" s="68"/>
      <c r="E179" s="68"/>
      <c r="F179" s="68"/>
      <c r="G179" s="68"/>
      <c r="H179" s="68"/>
      <c r="I179" s="68"/>
      <c r="J179" s="68"/>
      <c r="K179" s="68"/>
      <c r="L179" s="68"/>
      <c r="M179" s="68"/>
      <c r="N179" s="68"/>
      <c r="O179" s="63"/>
    </row>
    <row r="180" spans="1:15" s="64" customFormat="1">
      <c r="A180" s="67"/>
      <c r="B180" s="68"/>
      <c r="C180" s="68"/>
      <c r="D180" s="68"/>
      <c r="E180" s="68"/>
      <c r="F180" s="68"/>
      <c r="G180" s="68"/>
      <c r="H180" s="68"/>
      <c r="I180" s="68"/>
      <c r="J180" s="68"/>
      <c r="K180" s="68"/>
      <c r="L180" s="68"/>
      <c r="M180" s="68"/>
      <c r="N180" s="68"/>
      <c r="O180" s="63"/>
    </row>
    <row r="181" spans="1:15" s="64" customFormat="1">
      <c r="A181" s="67"/>
      <c r="B181" s="68"/>
      <c r="C181" s="68"/>
      <c r="D181" s="68"/>
      <c r="E181" s="68"/>
      <c r="F181" s="68"/>
      <c r="G181" s="68"/>
      <c r="H181" s="68"/>
      <c r="I181" s="68"/>
      <c r="J181" s="68"/>
      <c r="K181" s="68"/>
      <c r="L181" s="68"/>
      <c r="M181" s="68"/>
      <c r="N181" s="68"/>
      <c r="O181" s="63"/>
    </row>
    <row r="182" spans="1:15" s="64" customFormat="1">
      <c r="A182" s="67"/>
      <c r="B182" s="68"/>
      <c r="C182" s="68"/>
      <c r="D182" s="68"/>
      <c r="E182" s="68"/>
      <c r="F182" s="68"/>
      <c r="G182" s="68"/>
      <c r="H182" s="68"/>
      <c r="I182" s="68"/>
      <c r="J182" s="68"/>
      <c r="K182" s="68"/>
      <c r="L182" s="68"/>
      <c r="M182" s="68"/>
      <c r="N182" s="68"/>
      <c r="O182" s="63"/>
    </row>
    <row r="183" spans="1:15" s="64" customFormat="1">
      <c r="A183" s="67"/>
      <c r="B183" s="68"/>
      <c r="C183" s="68"/>
      <c r="D183" s="68"/>
      <c r="E183" s="68"/>
      <c r="F183" s="68"/>
      <c r="G183" s="68"/>
      <c r="H183" s="68"/>
      <c r="I183" s="68"/>
      <c r="J183" s="68"/>
      <c r="K183" s="68"/>
      <c r="L183" s="68"/>
      <c r="M183" s="68"/>
      <c r="N183" s="68"/>
      <c r="O183" s="63"/>
    </row>
    <row r="184" spans="1:15" s="64" customFormat="1">
      <c r="A184" s="67"/>
      <c r="B184" s="68"/>
      <c r="C184" s="68"/>
      <c r="D184" s="68"/>
      <c r="E184" s="68"/>
      <c r="F184" s="68"/>
      <c r="G184" s="68"/>
      <c r="H184" s="68"/>
      <c r="I184" s="68"/>
      <c r="J184" s="68"/>
      <c r="K184" s="68"/>
      <c r="L184" s="68"/>
      <c r="M184" s="68"/>
      <c r="N184" s="68"/>
      <c r="O184" s="63"/>
    </row>
    <row r="185" spans="1:15" s="64" customFormat="1">
      <c r="A185" s="67"/>
      <c r="B185" s="68"/>
      <c r="C185" s="68"/>
      <c r="D185" s="68"/>
      <c r="E185" s="68"/>
      <c r="F185" s="68"/>
      <c r="G185" s="68"/>
      <c r="H185" s="68"/>
      <c r="I185" s="68"/>
      <c r="J185" s="68"/>
      <c r="K185" s="68"/>
      <c r="L185" s="68"/>
      <c r="M185" s="68"/>
      <c r="N185" s="68"/>
      <c r="O185" s="63"/>
    </row>
    <row r="186" spans="1:15" s="64" customFormat="1">
      <c r="A186" s="67"/>
      <c r="B186" s="68"/>
      <c r="C186" s="68"/>
      <c r="D186" s="68"/>
      <c r="E186" s="68"/>
      <c r="F186" s="68"/>
      <c r="G186" s="68"/>
      <c r="H186" s="68"/>
      <c r="I186" s="68"/>
      <c r="J186" s="68"/>
      <c r="K186" s="68"/>
      <c r="L186" s="68"/>
      <c r="M186" s="68"/>
      <c r="N186" s="68"/>
      <c r="O186" s="63"/>
    </row>
    <row r="187" spans="1:15" s="64" customFormat="1">
      <c r="A187" s="67"/>
      <c r="B187" s="68"/>
      <c r="C187" s="68"/>
      <c r="D187" s="68"/>
      <c r="E187" s="68"/>
      <c r="F187" s="68"/>
      <c r="G187" s="68"/>
      <c r="H187" s="68"/>
      <c r="I187" s="68"/>
      <c r="J187" s="68"/>
      <c r="K187" s="68"/>
      <c r="L187" s="68"/>
      <c r="M187" s="68"/>
      <c r="N187" s="68"/>
      <c r="O187" s="63"/>
    </row>
    <row r="188" spans="1:15" s="64" customFormat="1">
      <c r="A188" s="67"/>
      <c r="B188" s="68"/>
      <c r="C188" s="68"/>
      <c r="D188" s="68"/>
      <c r="E188" s="68"/>
      <c r="F188" s="68"/>
      <c r="G188" s="68"/>
      <c r="H188" s="68"/>
      <c r="I188" s="68"/>
      <c r="J188" s="68"/>
      <c r="K188" s="68"/>
      <c r="L188" s="68"/>
      <c r="M188" s="68"/>
      <c r="N188" s="68"/>
      <c r="O188" s="63"/>
    </row>
    <row r="189" spans="1:15" s="64" customFormat="1">
      <c r="A189" s="67"/>
      <c r="B189" s="68"/>
      <c r="C189" s="68"/>
      <c r="D189" s="68"/>
      <c r="E189" s="68"/>
      <c r="F189" s="68"/>
      <c r="G189" s="68"/>
      <c r="H189" s="68"/>
      <c r="I189" s="68"/>
      <c r="J189" s="68"/>
      <c r="K189" s="68"/>
      <c r="L189" s="68"/>
      <c r="M189" s="68"/>
      <c r="N189" s="68"/>
      <c r="O189" s="63"/>
    </row>
    <row r="190" spans="1:15" s="64" customFormat="1">
      <c r="A190" s="67"/>
      <c r="B190" s="68"/>
      <c r="C190" s="68"/>
      <c r="D190" s="68"/>
      <c r="E190" s="68"/>
      <c r="F190" s="68"/>
      <c r="G190" s="68"/>
      <c r="H190" s="68"/>
      <c r="I190" s="68"/>
      <c r="J190" s="68"/>
      <c r="K190" s="68"/>
      <c r="L190" s="68"/>
      <c r="M190" s="68"/>
      <c r="N190" s="68"/>
      <c r="O190" s="63"/>
    </row>
    <row r="191" spans="1:15" s="64" customFormat="1">
      <c r="A191" s="67"/>
      <c r="B191" s="68"/>
      <c r="C191" s="68"/>
      <c r="D191" s="68"/>
      <c r="E191" s="68"/>
      <c r="F191" s="68"/>
      <c r="G191" s="68"/>
      <c r="H191" s="68"/>
      <c r="I191" s="68"/>
      <c r="J191" s="68"/>
      <c r="K191" s="68"/>
      <c r="L191" s="68"/>
      <c r="M191" s="68"/>
      <c r="N191" s="68"/>
      <c r="O191" s="63"/>
    </row>
    <row r="192" spans="1:15" s="64" customFormat="1">
      <c r="A192" s="67"/>
      <c r="B192" s="68"/>
      <c r="C192" s="68"/>
      <c r="D192" s="68"/>
      <c r="E192" s="68"/>
      <c r="F192" s="68"/>
      <c r="G192" s="68"/>
      <c r="H192" s="68"/>
      <c r="I192" s="68"/>
      <c r="J192" s="68"/>
      <c r="K192" s="68"/>
      <c r="L192" s="68"/>
      <c r="M192" s="68"/>
      <c r="N192" s="68"/>
      <c r="O192" s="63"/>
    </row>
    <row r="193" spans="1:15" s="64" customFormat="1">
      <c r="A193" s="67"/>
      <c r="B193" s="68"/>
      <c r="C193" s="68"/>
      <c r="D193" s="68"/>
      <c r="E193" s="68"/>
      <c r="F193" s="68"/>
      <c r="G193" s="68"/>
      <c r="H193" s="68"/>
      <c r="I193" s="68"/>
      <c r="J193" s="68"/>
      <c r="K193" s="68"/>
      <c r="L193" s="68"/>
      <c r="M193" s="68"/>
      <c r="N193" s="68"/>
      <c r="O193" s="63"/>
    </row>
    <row r="194" spans="1:15" s="64" customFormat="1">
      <c r="A194" s="67"/>
      <c r="B194" s="68"/>
      <c r="C194" s="68"/>
      <c r="D194" s="68"/>
      <c r="E194" s="68"/>
      <c r="F194" s="68"/>
      <c r="G194" s="68"/>
      <c r="H194" s="68"/>
      <c r="I194" s="68"/>
      <c r="J194" s="68"/>
      <c r="K194" s="68"/>
      <c r="L194" s="68"/>
      <c r="M194" s="68"/>
      <c r="N194" s="68"/>
      <c r="O194" s="63"/>
    </row>
    <row r="195" spans="1:15" s="64" customFormat="1">
      <c r="A195" s="67"/>
      <c r="B195" s="68"/>
      <c r="C195" s="68"/>
      <c r="D195" s="68"/>
      <c r="E195" s="68"/>
      <c r="F195" s="68"/>
      <c r="G195" s="68"/>
      <c r="H195" s="68"/>
      <c r="I195" s="68"/>
      <c r="J195" s="68"/>
      <c r="K195" s="68"/>
      <c r="L195" s="68"/>
      <c r="M195" s="68"/>
      <c r="N195" s="68"/>
      <c r="O195" s="63"/>
    </row>
    <row r="196" spans="1:15" s="64" customFormat="1">
      <c r="A196" s="67"/>
      <c r="B196" s="68"/>
      <c r="C196" s="68"/>
      <c r="D196" s="68"/>
      <c r="E196" s="68"/>
      <c r="F196" s="68"/>
      <c r="G196" s="68"/>
      <c r="H196" s="68"/>
      <c r="I196" s="68"/>
      <c r="J196" s="68"/>
      <c r="K196" s="68"/>
      <c r="L196" s="68"/>
      <c r="M196" s="68"/>
      <c r="N196" s="68"/>
      <c r="O196" s="63"/>
    </row>
    <row r="197" spans="1:15" s="64" customFormat="1">
      <c r="A197" s="67"/>
      <c r="B197" s="68"/>
      <c r="C197" s="68"/>
      <c r="D197" s="68"/>
      <c r="E197" s="68"/>
      <c r="F197" s="68"/>
      <c r="G197" s="68"/>
      <c r="H197" s="68"/>
      <c r="I197" s="68"/>
      <c r="J197" s="68"/>
      <c r="K197" s="68"/>
      <c r="L197" s="68"/>
      <c r="M197" s="68"/>
      <c r="N197" s="68"/>
      <c r="O197" s="63"/>
    </row>
    <row r="198" spans="1:15" s="64" customFormat="1">
      <c r="A198" s="67"/>
      <c r="B198" s="68"/>
      <c r="C198" s="68"/>
      <c r="D198" s="68"/>
      <c r="E198" s="68"/>
      <c r="F198" s="68"/>
      <c r="G198" s="68"/>
      <c r="H198" s="68"/>
      <c r="I198" s="68"/>
      <c r="J198" s="68"/>
      <c r="K198" s="68"/>
      <c r="L198" s="68"/>
      <c r="M198" s="68"/>
      <c r="N198" s="68"/>
      <c r="O198" s="63"/>
    </row>
    <row r="199" spans="1:15" s="64" customFormat="1">
      <c r="A199" s="67"/>
      <c r="B199" s="68"/>
      <c r="C199" s="68"/>
      <c r="D199" s="68"/>
      <c r="E199" s="68"/>
      <c r="F199" s="68"/>
      <c r="G199" s="68"/>
      <c r="H199" s="68"/>
      <c r="I199" s="68"/>
      <c r="J199" s="68"/>
      <c r="K199" s="68"/>
      <c r="L199" s="68"/>
      <c r="M199" s="68"/>
      <c r="N199" s="68"/>
      <c r="O199" s="63"/>
    </row>
    <row r="200" spans="1:15" s="64" customFormat="1">
      <c r="A200" s="67"/>
      <c r="B200" s="68"/>
      <c r="C200" s="68"/>
      <c r="D200" s="68"/>
      <c r="E200" s="68"/>
      <c r="F200" s="68"/>
      <c r="G200" s="68"/>
      <c r="H200" s="68"/>
      <c r="I200" s="68"/>
      <c r="J200" s="68"/>
      <c r="K200" s="68"/>
      <c r="L200" s="68"/>
      <c r="M200" s="68"/>
      <c r="N200" s="68"/>
      <c r="O200" s="63"/>
    </row>
    <row r="201" spans="1:15" s="64" customFormat="1">
      <c r="A201" s="67"/>
      <c r="B201" s="68"/>
      <c r="C201" s="68"/>
      <c r="D201" s="68"/>
      <c r="E201" s="68"/>
      <c r="F201" s="68"/>
      <c r="G201" s="68"/>
      <c r="H201" s="68"/>
      <c r="I201" s="68"/>
      <c r="J201" s="68"/>
      <c r="K201" s="68"/>
      <c r="L201" s="68"/>
      <c r="M201" s="68"/>
      <c r="N201" s="68"/>
      <c r="O201" s="63"/>
    </row>
    <row r="202" spans="1:15" s="64" customFormat="1">
      <c r="A202" s="67"/>
      <c r="B202" s="68"/>
      <c r="C202" s="68"/>
      <c r="D202" s="68"/>
      <c r="E202" s="68"/>
      <c r="F202" s="68"/>
      <c r="G202" s="68"/>
      <c r="H202" s="68"/>
      <c r="I202" s="68"/>
      <c r="J202" s="68"/>
      <c r="K202" s="68"/>
      <c r="L202" s="68"/>
      <c r="M202" s="68"/>
      <c r="N202" s="68"/>
      <c r="O202" s="63"/>
    </row>
    <row r="203" spans="1:15" s="64" customFormat="1">
      <c r="A203" s="67"/>
      <c r="B203" s="68"/>
      <c r="C203" s="68"/>
      <c r="D203" s="68"/>
      <c r="E203" s="68"/>
      <c r="F203" s="68"/>
      <c r="G203" s="68"/>
      <c r="H203" s="68"/>
      <c r="I203" s="68"/>
      <c r="J203" s="68"/>
      <c r="K203" s="68"/>
      <c r="L203" s="68"/>
      <c r="M203" s="68"/>
      <c r="N203" s="68"/>
      <c r="O203" s="63"/>
    </row>
    <row r="204" spans="1:15" s="64" customFormat="1">
      <c r="A204" s="67"/>
      <c r="B204" s="68"/>
      <c r="C204" s="68"/>
      <c r="D204" s="68"/>
      <c r="E204" s="68"/>
      <c r="F204" s="68"/>
      <c r="G204" s="68"/>
      <c r="H204" s="68"/>
      <c r="I204" s="68"/>
      <c r="J204" s="68"/>
      <c r="K204" s="68"/>
      <c r="L204" s="68"/>
      <c r="M204" s="68"/>
      <c r="N204" s="68"/>
      <c r="O204" s="63"/>
    </row>
    <row r="205" spans="1:15" s="64" customFormat="1">
      <c r="A205" s="67"/>
      <c r="B205" s="68"/>
      <c r="C205" s="68"/>
      <c r="D205" s="68"/>
      <c r="E205" s="68"/>
      <c r="F205" s="68"/>
      <c r="G205" s="68"/>
      <c r="H205" s="68"/>
      <c r="I205" s="68"/>
      <c r="J205" s="68"/>
      <c r="K205" s="68"/>
      <c r="L205" s="68"/>
      <c r="M205" s="68"/>
      <c r="N205" s="68"/>
      <c r="O205" s="63"/>
    </row>
    <row r="206" spans="1:15" s="64" customFormat="1">
      <c r="A206" s="67"/>
      <c r="B206" s="68"/>
      <c r="C206" s="68"/>
      <c r="D206" s="68"/>
      <c r="E206" s="68"/>
      <c r="F206" s="68"/>
      <c r="G206" s="68"/>
      <c r="H206" s="68"/>
      <c r="I206" s="68"/>
      <c r="J206" s="68"/>
      <c r="K206" s="68"/>
      <c r="L206" s="68"/>
      <c r="M206" s="68"/>
      <c r="N206" s="68"/>
      <c r="O206" s="63"/>
    </row>
    <row r="207" spans="1:15" s="64" customFormat="1">
      <c r="A207" s="67"/>
      <c r="B207" s="68"/>
      <c r="C207" s="68"/>
      <c r="D207" s="68"/>
      <c r="E207" s="68"/>
      <c r="F207" s="68"/>
      <c r="G207" s="68"/>
      <c r="H207" s="68"/>
      <c r="I207" s="68"/>
      <c r="J207" s="68"/>
      <c r="K207" s="68"/>
      <c r="L207" s="68"/>
      <c r="M207" s="68"/>
      <c r="N207" s="68"/>
      <c r="O207" s="63"/>
    </row>
    <row r="208" spans="1:15" s="64" customFormat="1">
      <c r="A208" s="67"/>
      <c r="B208" s="68"/>
      <c r="C208" s="68"/>
      <c r="D208" s="68"/>
      <c r="E208" s="68"/>
      <c r="F208" s="68"/>
      <c r="G208" s="68"/>
      <c r="H208" s="68"/>
      <c r="I208" s="68"/>
      <c r="J208" s="68"/>
      <c r="K208" s="68"/>
      <c r="L208" s="68"/>
      <c r="M208" s="68"/>
      <c r="N208" s="68"/>
      <c r="O208" s="63"/>
    </row>
    <row r="209" spans="1:15" s="64" customFormat="1">
      <c r="A209" s="67"/>
      <c r="B209" s="68"/>
      <c r="C209" s="68"/>
      <c r="D209" s="68"/>
      <c r="E209" s="68"/>
      <c r="F209" s="68"/>
      <c r="G209" s="68"/>
      <c r="H209" s="68"/>
      <c r="I209" s="68"/>
      <c r="J209" s="68"/>
      <c r="K209" s="68"/>
      <c r="L209" s="68"/>
      <c r="M209" s="68"/>
      <c r="N209" s="68"/>
      <c r="O209" s="63"/>
    </row>
    <row r="210" spans="1:15" s="64" customFormat="1">
      <c r="A210" s="67"/>
      <c r="B210" s="68"/>
      <c r="C210" s="68"/>
      <c r="D210" s="68"/>
      <c r="E210" s="68"/>
      <c r="F210" s="68"/>
      <c r="G210" s="68"/>
      <c r="H210" s="68"/>
      <c r="I210" s="68"/>
      <c r="J210" s="68"/>
      <c r="K210" s="68"/>
      <c r="L210" s="68"/>
      <c r="M210" s="68"/>
      <c r="N210" s="68"/>
      <c r="O210" s="63"/>
    </row>
    <row r="211" spans="1:15" s="64" customFormat="1">
      <c r="A211" s="67"/>
      <c r="B211" s="68"/>
      <c r="C211" s="68"/>
      <c r="D211" s="68"/>
      <c r="E211" s="68"/>
      <c r="F211" s="68"/>
      <c r="G211" s="68"/>
      <c r="H211" s="68"/>
      <c r="I211" s="68"/>
      <c r="J211" s="68"/>
      <c r="K211" s="68"/>
      <c r="L211" s="68"/>
      <c r="M211" s="68"/>
      <c r="N211" s="68"/>
      <c r="O211" s="63"/>
    </row>
    <row r="212" spans="1:15" s="64" customFormat="1">
      <c r="A212" s="67"/>
      <c r="B212" s="68"/>
      <c r="C212" s="68"/>
      <c r="D212" s="68"/>
      <c r="E212" s="68"/>
      <c r="F212" s="68"/>
      <c r="G212" s="68"/>
      <c r="H212" s="68"/>
      <c r="I212" s="68"/>
      <c r="J212" s="68"/>
      <c r="K212" s="68"/>
      <c r="L212" s="68"/>
      <c r="M212" s="68"/>
      <c r="N212" s="68"/>
      <c r="O212" s="63"/>
    </row>
    <row r="213" spans="1:15" s="64" customFormat="1">
      <c r="A213" s="67"/>
      <c r="B213" s="68"/>
      <c r="C213" s="68"/>
      <c r="D213" s="68"/>
      <c r="E213" s="68"/>
      <c r="F213" s="68"/>
      <c r="G213" s="68"/>
      <c r="H213" s="68"/>
      <c r="I213" s="68"/>
      <c r="J213" s="68"/>
      <c r="K213" s="68"/>
      <c r="L213" s="68"/>
      <c r="M213" s="68"/>
      <c r="N213" s="68"/>
      <c r="O213" s="63"/>
    </row>
    <row r="214" spans="1:15" s="64" customFormat="1">
      <c r="A214" s="67"/>
      <c r="B214" s="68"/>
      <c r="C214" s="68"/>
      <c r="D214" s="68"/>
      <c r="E214" s="68"/>
      <c r="F214" s="68"/>
      <c r="G214" s="68"/>
      <c r="H214" s="68"/>
      <c r="I214" s="68"/>
      <c r="J214" s="68"/>
      <c r="K214" s="68"/>
      <c r="L214" s="68"/>
      <c r="M214" s="68"/>
      <c r="N214" s="68"/>
      <c r="O214" s="63"/>
    </row>
    <row r="215" spans="1:15" s="64" customFormat="1">
      <c r="A215" s="67"/>
      <c r="B215" s="68"/>
      <c r="C215" s="68"/>
      <c r="D215" s="68"/>
      <c r="E215" s="68"/>
      <c r="F215" s="68"/>
      <c r="G215" s="68"/>
      <c r="H215" s="68"/>
      <c r="I215" s="68"/>
      <c r="J215" s="68"/>
      <c r="K215" s="68"/>
      <c r="L215" s="68"/>
      <c r="M215" s="68"/>
      <c r="N215" s="68"/>
      <c r="O215" s="63"/>
    </row>
    <row r="216" spans="1:15" s="64" customFormat="1">
      <c r="A216" s="67"/>
      <c r="B216" s="68"/>
      <c r="C216" s="68"/>
      <c r="D216" s="68"/>
      <c r="E216" s="68"/>
      <c r="F216" s="68"/>
      <c r="G216" s="68"/>
      <c r="H216" s="68"/>
      <c r="I216" s="68"/>
      <c r="J216" s="68"/>
      <c r="K216" s="68"/>
      <c r="L216" s="68"/>
      <c r="M216" s="68"/>
      <c r="N216" s="68"/>
      <c r="O216" s="63"/>
    </row>
    <row r="217" spans="1:15" s="64" customFormat="1">
      <c r="A217" s="67"/>
      <c r="B217" s="68"/>
      <c r="C217" s="68"/>
      <c r="D217" s="68"/>
      <c r="E217" s="68"/>
      <c r="F217" s="68"/>
      <c r="G217" s="68"/>
      <c r="H217" s="68"/>
      <c r="I217" s="68"/>
      <c r="J217" s="68"/>
      <c r="K217" s="68"/>
      <c r="L217" s="68"/>
      <c r="M217" s="68"/>
      <c r="N217" s="68"/>
      <c r="O217" s="63"/>
    </row>
    <row r="218" spans="1:15" s="64" customFormat="1">
      <c r="A218" s="67"/>
      <c r="B218" s="68"/>
      <c r="C218" s="68"/>
      <c r="D218" s="68"/>
      <c r="E218" s="68"/>
      <c r="F218" s="68"/>
      <c r="G218" s="68"/>
      <c r="H218" s="68"/>
      <c r="I218" s="68"/>
      <c r="J218" s="68"/>
      <c r="K218" s="68"/>
      <c r="L218" s="68"/>
      <c r="M218" s="68"/>
      <c r="N218" s="68"/>
      <c r="O218" s="63"/>
    </row>
    <row r="219" spans="1:15" s="64" customFormat="1">
      <c r="A219" s="67"/>
      <c r="B219" s="68"/>
      <c r="C219" s="68"/>
      <c r="D219" s="68"/>
      <c r="E219" s="68"/>
      <c r="F219" s="68"/>
      <c r="G219" s="68"/>
      <c r="H219" s="68"/>
      <c r="I219" s="68"/>
      <c r="J219" s="68"/>
      <c r="K219" s="68"/>
      <c r="L219" s="68"/>
      <c r="M219" s="68"/>
      <c r="N219" s="68"/>
      <c r="O219" s="63"/>
    </row>
    <row r="220" spans="1:15" s="64" customFormat="1">
      <c r="A220" s="67"/>
      <c r="B220" s="68"/>
      <c r="C220" s="68"/>
      <c r="D220" s="68"/>
      <c r="E220" s="68"/>
      <c r="F220" s="68"/>
      <c r="G220" s="68"/>
      <c r="H220" s="68"/>
      <c r="I220" s="68"/>
      <c r="J220" s="68"/>
      <c r="K220" s="68"/>
      <c r="L220" s="68"/>
      <c r="M220" s="68"/>
      <c r="N220" s="68"/>
      <c r="O220" s="63"/>
    </row>
    <row r="221" spans="1:15" s="64" customFormat="1">
      <c r="A221" s="67"/>
      <c r="B221" s="68"/>
      <c r="C221" s="68"/>
      <c r="D221" s="68"/>
      <c r="E221" s="68"/>
      <c r="F221" s="68"/>
      <c r="G221" s="68"/>
      <c r="H221" s="68"/>
      <c r="I221" s="68"/>
      <c r="J221" s="68"/>
      <c r="K221" s="68"/>
      <c r="L221" s="68"/>
      <c r="M221" s="68"/>
      <c r="N221" s="68"/>
      <c r="O221" s="63"/>
    </row>
    <row r="222" spans="1:15" s="64" customFormat="1">
      <c r="A222" s="67"/>
      <c r="B222" s="68"/>
      <c r="C222" s="68"/>
      <c r="D222" s="68"/>
      <c r="E222" s="68"/>
      <c r="F222" s="68"/>
      <c r="G222" s="68"/>
      <c r="H222" s="68"/>
      <c r="I222" s="68"/>
      <c r="J222" s="68"/>
      <c r="K222" s="68"/>
      <c r="L222" s="68"/>
      <c r="M222" s="68"/>
      <c r="N222" s="68"/>
      <c r="O222" s="63"/>
    </row>
    <row r="223" spans="1:15" s="64" customFormat="1">
      <c r="A223" s="67"/>
      <c r="B223" s="68"/>
      <c r="C223" s="68"/>
      <c r="D223" s="68"/>
      <c r="E223" s="68"/>
      <c r="F223" s="68"/>
      <c r="G223" s="68"/>
      <c r="H223" s="68"/>
      <c r="I223" s="68"/>
      <c r="J223" s="68"/>
      <c r="K223" s="68"/>
      <c r="L223" s="68"/>
      <c r="M223" s="68"/>
      <c r="N223" s="68"/>
      <c r="O223" s="63"/>
    </row>
    <row r="224" spans="1:15" s="64" customFormat="1">
      <c r="A224" s="67"/>
      <c r="B224" s="68"/>
      <c r="C224" s="68"/>
      <c r="D224" s="68"/>
      <c r="E224" s="68"/>
      <c r="F224" s="68"/>
      <c r="G224" s="68"/>
      <c r="H224" s="68"/>
      <c r="I224" s="68"/>
      <c r="J224" s="68"/>
      <c r="K224" s="68"/>
      <c r="L224" s="68"/>
      <c r="M224" s="68"/>
      <c r="N224" s="68"/>
      <c r="O224" s="63"/>
    </row>
    <row r="225" spans="1:15" s="64" customFormat="1">
      <c r="A225" s="67"/>
      <c r="B225" s="68"/>
      <c r="C225" s="68"/>
      <c r="D225" s="68"/>
      <c r="E225" s="68"/>
      <c r="F225" s="68"/>
      <c r="G225" s="68"/>
      <c r="H225" s="68"/>
      <c r="I225" s="68"/>
      <c r="J225" s="68"/>
      <c r="K225" s="68"/>
      <c r="L225" s="68"/>
      <c r="M225" s="68"/>
      <c r="N225" s="68"/>
      <c r="O225" s="63"/>
    </row>
    <row r="226" spans="1:15" s="64" customFormat="1">
      <c r="A226" s="67"/>
      <c r="B226" s="68"/>
      <c r="C226" s="68"/>
      <c r="D226" s="68"/>
      <c r="E226" s="68"/>
      <c r="F226" s="68"/>
      <c r="G226" s="68"/>
      <c r="H226" s="68"/>
      <c r="I226" s="68"/>
      <c r="J226" s="68"/>
      <c r="K226" s="68"/>
      <c r="L226" s="68"/>
      <c r="M226" s="68"/>
      <c r="N226" s="68"/>
      <c r="O226" s="63"/>
    </row>
    <row r="227" spans="1:15" s="64" customFormat="1">
      <c r="A227" s="67"/>
      <c r="B227" s="68"/>
      <c r="C227" s="68"/>
      <c r="D227" s="68"/>
      <c r="E227" s="68"/>
      <c r="F227" s="68"/>
      <c r="G227" s="68"/>
      <c r="H227" s="68"/>
      <c r="I227" s="68"/>
      <c r="J227" s="68"/>
      <c r="K227" s="68"/>
      <c r="L227" s="68"/>
      <c r="M227" s="68"/>
      <c r="N227" s="68"/>
      <c r="O227" s="63"/>
    </row>
    <row r="228" spans="1:15" s="64" customFormat="1">
      <c r="A228" s="67"/>
      <c r="B228" s="68"/>
      <c r="C228" s="68"/>
      <c r="D228" s="68"/>
      <c r="E228" s="68"/>
      <c r="F228" s="68"/>
      <c r="G228" s="68"/>
      <c r="H228" s="68"/>
      <c r="I228" s="68"/>
      <c r="J228" s="68"/>
      <c r="K228" s="68"/>
      <c r="L228" s="68"/>
      <c r="M228" s="68"/>
      <c r="N228" s="68"/>
      <c r="O228" s="63"/>
    </row>
    <row r="229" spans="1:15" s="64" customFormat="1">
      <c r="A229" s="67"/>
      <c r="B229" s="68"/>
      <c r="C229" s="68"/>
      <c r="D229" s="68"/>
      <c r="E229" s="68"/>
      <c r="F229" s="68"/>
      <c r="G229" s="68"/>
      <c r="H229" s="68"/>
      <c r="I229" s="68"/>
      <c r="J229" s="68"/>
      <c r="K229" s="68"/>
      <c r="L229" s="68"/>
      <c r="M229" s="68"/>
      <c r="N229" s="68"/>
      <c r="O229" s="63"/>
    </row>
    <row r="230" spans="1:15" s="64" customFormat="1">
      <c r="A230" s="67"/>
      <c r="B230" s="68"/>
      <c r="C230" s="68"/>
      <c r="D230" s="68"/>
      <c r="E230" s="68"/>
      <c r="F230" s="68"/>
      <c r="G230" s="68"/>
      <c r="H230" s="68"/>
      <c r="I230" s="68"/>
      <c r="J230" s="68"/>
      <c r="K230" s="68"/>
      <c r="L230" s="68"/>
      <c r="M230" s="68"/>
      <c r="N230" s="68"/>
      <c r="O230" s="63"/>
    </row>
    <row r="231" spans="1:15" s="64" customFormat="1">
      <c r="A231" s="67"/>
      <c r="B231" s="68"/>
      <c r="C231" s="68"/>
      <c r="D231" s="68"/>
      <c r="E231" s="68"/>
      <c r="F231" s="68"/>
      <c r="G231" s="68"/>
      <c r="H231" s="68"/>
      <c r="I231" s="68"/>
      <c r="J231" s="68"/>
      <c r="K231" s="68"/>
      <c r="L231" s="68"/>
      <c r="M231" s="68"/>
      <c r="N231" s="68"/>
      <c r="O231" s="63"/>
    </row>
    <row r="232" spans="1:15" s="64" customFormat="1">
      <c r="A232" s="67"/>
      <c r="B232" s="68"/>
      <c r="C232" s="68"/>
      <c r="D232" s="68"/>
      <c r="E232" s="68"/>
      <c r="F232" s="68"/>
      <c r="G232" s="68"/>
      <c r="H232" s="68"/>
      <c r="I232" s="68"/>
      <c r="J232" s="68"/>
      <c r="K232" s="68"/>
      <c r="L232" s="68"/>
      <c r="M232" s="68"/>
      <c r="N232" s="68"/>
      <c r="O232" s="63"/>
    </row>
    <row r="233" spans="1:15" s="64" customFormat="1">
      <c r="A233" s="67"/>
      <c r="B233" s="68"/>
      <c r="C233" s="68"/>
      <c r="D233" s="68"/>
      <c r="E233" s="68"/>
      <c r="F233" s="68"/>
      <c r="G233" s="68"/>
      <c r="H233" s="68"/>
      <c r="I233" s="68"/>
      <c r="J233" s="68"/>
      <c r="K233" s="68"/>
      <c r="L233" s="68"/>
      <c r="M233" s="68"/>
      <c r="N233" s="68"/>
      <c r="O233" s="63"/>
    </row>
    <row r="234" spans="1:15" s="64" customFormat="1">
      <c r="A234" s="67"/>
      <c r="B234" s="68"/>
      <c r="C234" s="68"/>
      <c r="D234" s="68"/>
      <c r="E234" s="68"/>
      <c r="F234" s="68"/>
      <c r="G234" s="68"/>
      <c r="H234" s="68"/>
      <c r="I234" s="68"/>
      <c r="J234" s="68"/>
      <c r="K234" s="68"/>
      <c r="L234" s="68"/>
      <c r="M234" s="68"/>
      <c r="N234" s="68"/>
      <c r="O234" s="63"/>
    </row>
    <row r="235" spans="1:15" s="64" customFormat="1">
      <c r="A235" s="67"/>
      <c r="B235" s="68"/>
      <c r="C235" s="68"/>
      <c r="D235" s="68"/>
      <c r="E235" s="68"/>
      <c r="F235" s="68"/>
      <c r="G235" s="68"/>
      <c r="H235" s="68"/>
      <c r="I235" s="68"/>
      <c r="J235" s="68"/>
      <c r="K235" s="68"/>
      <c r="L235" s="68"/>
      <c r="M235" s="68"/>
      <c r="N235" s="68"/>
      <c r="O235" s="63"/>
    </row>
    <row r="236" spans="1:15" s="64" customFormat="1">
      <c r="A236" s="67"/>
      <c r="B236" s="68"/>
      <c r="C236" s="68"/>
      <c r="D236" s="68"/>
      <c r="E236" s="68"/>
      <c r="F236" s="68"/>
      <c r="G236" s="68"/>
      <c r="H236" s="68"/>
      <c r="I236" s="68"/>
      <c r="J236" s="68"/>
      <c r="K236" s="68"/>
      <c r="L236" s="68"/>
      <c r="M236" s="68"/>
      <c r="N236" s="68"/>
      <c r="O236" s="63"/>
    </row>
    <row r="237" spans="1:15" s="64" customFormat="1">
      <c r="A237" s="67"/>
      <c r="B237" s="68"/>
      <c r="C237" s="68"/>
      <c r="D237" s="68"/>
      <c r="E237" s="68"/>
      <c r="F237" s="68"/>
      <c r="G237" s="68"/>
      <c r="H237" s="68"/>
      <c r="I237" s="68"/>
      <c r="J237" s="68"/>
      <c r="K237" s="68"/>
      <c r="L237" s="68"/>
      <c r="M237" s="68"/>
      <c r="N237" s="68"/>
      <c r="O237" s="63"/>
    </row>
    <row r="238" spans="1:15" s="64" customFormat="1">
      <c r="A238" s="67"/>
      <c r="B238" s="68"/>
      <c r="C238" s="68"/>
      <c r="D238" s="68"/>
      <c r="E238" s="68"/>
      <c r="F238" s="68"/>
      <c r="G238" s="68"/>
      <c r="H238" s="68"/>
      <c r="I238" s="68"/>
      <c r="J238" s="68"/>
      <c r="K238" s="68"/>
      <c r="L238" s="68"/>
      <c r="M238" s="68"/>
      <c r="N238" s="68"/>
      <c r="O238" s="63"/>
    </row>
    <row r="239" spans="1:15" s="64" customFormat="1">
      <c r="A239" s="67"/>
      <c r="B239" s="68"/>
      <c r="C239" s="68"/>
      <c r="D239" s="68"/>
      <c r="E239" s="68"/>
      <c r="F239" s="68"/>
      <c r="G239" s="68"/>
      <c r="H239" s="68"/>
      <c r="I239" s="68"/>
      <c r="J239" s="68"/>
      <c r="K239" s="68"/>
      <c r="L239" s="68"/>
      <c r="M239" s="68"/>
      <c r="N239" s="68"/>
      <c r="O239" s="63"/>
    </row>
    <row r="240" spans="1:15" s="64" customFormat="1">
      <c r="A240" s="67"/>
      <c r="B240" s="68"/>
      <c r="C240" s="68"/>
      <c r="D240" s="68"/>
      <c r="E240" s="68"/>
      <c r="F240" s="68"/>
      <c r="G240" s="68"/>
      <c r="H240" s="68"/>
      <c r="I240" s="68"/>
      <c r="J240" s="68"/>
      <c r="K240" s="68"/>
      <c r="L240" s="68"/>
      <c r="M240" s="68"/>
      <c r="N240" s="68"/>
      <c r="O240" s="63"/>
    </row>
    <row r="241" spans="1:15" s="64" customFormat="1">
      <c r="A241" s="67"/>
      <c r="B241" s="68"/>
      <c r="C241" s="68"/>
      <c r="D241" s="68"/>
      <c r="E241" s="68"/>
      <c r="F241" s="68"/>
      <c r="G241" s="68"/>
      <c r="H241" s="68"/>
      <c r="I241" s="68"/>
      <c r="J241" s="68"/>
      <c r="K241" s="68"/>
      <c r="L241" s="68"/>
      <c r="M241" s="68"/>
      <c r="N241" s="68"/>
      <c r="O241" s="63"/>
    </row>
    <row r="242" spans="1:15" s="64" customFormat="1">
      <c r="A242" s="67"/>
      <c r="B242" s="68"/>
      <c r="C242" s="68"/>
      <c r="D242" s="68"/>
      <c r="E242" s="68"/>
      <c r="F242" s="68"/>
      <c r="G242" s="68"/>
      <c r="H242" s="68"/>
      <c r="I242" s="68"/>
      <c r="J242" s="68"/>
      <c r="K242" s="68"/>
      <c r="L242" s="68"/>
      <c r="M242" s="68"/>
      <c r="N242" s="68"/>
      <c r="O242" s="63"/>
    </row>
    <row r="243" spans="1:15" s="64" customFormat="1">
      <c r="A243" s="67"/>
      <c r="B243" s="68"/>
      <c r="C243" s="68"/>
      <c r="D243" s="68"/>
      <c r="E243" s="68"/>
      <c r="F243" s="68"/>
      <c r="G243" s="68"/>
      <c r="H243" s="68"/>
      <c r="I243" s="68"/>
      <c r="J243" s="68"/>
      <c r="K243" s="68"/>
      <c r="L243" s="68"/>
      <c r="M243" s="68"/>
      <c r="N243" s="68"/>
      <c r="O243" s="63"/>
    </row>
    <row r="244" spans="1:15" s="64" customFormat="1">
      <c r="A244" s="67"/>
      <c r="B244" s="68"/>
      <c r="C244" s="68"/>
      <c r="D244" s="68"/>
      <c r="E244" s="68"/>
      <c r="F244" s="68"/>
      <c r="G244" s="68"/>
      <c r="H244" s="68"/>
      <c r="I244" s="68"/>
      <c r="J244" s="68"/>
      <c r="K244" s="68"/>
      <c r="L244" s="68"/>
      <c r="M244" s="68"/>
      <c r="N244" s="68"/>
      <c r="O244" s="63"/>
    </row>
    <row r="245" spans="1:15" s="64" customFormat="1">
      <c r="A245" s="67"/>
      <c r="B245" s="68"/>
      <c r="C245" s="68"/>
      <c r="D245" s="68"/>
      <c r="E245" s="68"/>
      <c r="F245" s="68"/>
      <c r="G245" s="68"/>
      <c r="H245" s="68"/>
      <c r="I245" s="68"/>
      <c r="J245" s="68"/>
      <c r="K245" s="68"/>
      <c r="L245" s="68"/>
      <c r="M245" s="68"/>
      <c r="N245" s="68"/>
      <c r="O245" s="63"/>
    </row>
    <row r="246" spans="1:15" s="64" customFormat="1">
      <c r="A246" s="67"/>
      <c r="B246" s="68"/>
      <c r="C246" s="68"/>
      <c r="D246" s="68"/>
      <c r="E246" s="68"/>
      <c r="F246" s="68"/>
      <c r="G246" s="68"/>
      <c r="H246" s="68"/>
      <c r="I246" s="68"/>
      <c r="J246" s="68"/>
      <c r="K246" s="68"/>
      <c r="L246" s="68"/>
      <c r="M246" s="68"/>
      <c r="N246" s="68"/>
      <c r="O246" s="63"/>
    </row>
    <row r="247" spans="1:15" s="64" customFormat="1">
      <c r="A247" s="67"/>
      <c r="B247" s="68"/>
      <c r="C247" s="68"/>
      <c r="D247" s="68"/>
      <c r="E247" s="68"/>
      <c r="F247" s="68"/>
      <c r="G247" s="68"/>
      <c r="H247" s="68"/>
      <c r="I247" s="68"/>
      <c r="J247" s="68"/>
      <c r="K247" s="68"/>
      <c r="L247" s="68"/>
      <c r="M247" s="68"/>
      <c r="N247" s="68"/>
      <c r="O247" s="63"/>
    </row>
    <row r="248" spans="1:15" s="64" customFormat="1">
      <c r="A248" s="67"/>
      <c r="B248" s="68"/>
      <c r="C248" s="68"/>
      <c r="D248" s="68"/>
      <c r="E248" s="68"/>
      <c r="F248" s="68"/>
      <c r="G248" s="68"/>
      <c r="H248" s="68"/>
      <c r="I248" s="68"/>
      <c r="J248" s="68"/>
      <c r="K248" s="68"/>
      <c r="L248" s="68"/>
      <c r="M248" s="68"/>
      <c r="N248" s="68"/>
      <c r="O248" s="63"/>
    </row>
    <row r="249" spans="1:15" s="64" customFormat="1">
      <c r="A249" s="67"/>
      <c r="B249" s="68"/>
      <c r="C249" s="68"/>
      <c r="D249" s="68"/>
      <c r="E249" s="68"/>
      <c r="F249" s="68"/>
      <c r="G249" s="68"/>
      <c r="H249" s="68"/>
      <c r="I249" s="68"/>
      <c r="J249" s="68"/>
      <c r="K249" s="68"/>
      <c r="L249" s="68"/>
      <c r="M249" s="68"/>
      <c r="N249" s="68"/>
      <c r="O249" s="63"/>
    </row>
    <row r="250" spans="1:15" s="64" customFormat="1">
      <c r="A250" s="67"/>
      <c r="B250" s="68"/>
      <c r="C250" s="68"/>
      <c r="D250" s="68"/>
      <c r="E250" s="68"/>
      <c r="F250" s="68"/>
      <c r="G250" s="68"/>
      <c r="H250" s="68"/>
      <c r="I250" s="68"/>
      <c r="J250" s="68"/>
      <c r="K250" s="68"/>
      <c r="L250" s="68"/>
      <c r="M250" s="68"/>
      <c r="N250" s="68"/>
      <c r="O250" s="63"/>
    </row>
    <row r="251" spans="1:15" s="64" customFormat="1">
      <c r="A251" s="67"/>
      <c r="B251" s="68"/>
      <c r="C251" s="68"/>
      <c r="D251" s="68"/>
      <c r="E251" s="68"/>
      <c r="F251" s="68"/>
      <c r="G251" s="68"/>
      <c r="H251" s="68"/>
      <c r="I251" s="68"/>
      <c r="J251" s="68"/>
      <c r="K251" s="68"/>
      <c r="L251" s="68"/>
      <c r="M251" s="68"/>
      <c r="N251" s="68"/>
      <c r="O251" s="63"/>
    </row>
    <row r="252" spans="1:15" s="64" customFormat="1">
      <c r="A252" s="67"/>
      <c r="B252" s="68"/>
      <c r="C252" s="68"/>
      <c r="D252" s="68"/>
      <c r="E252" s="68"/>
      <c r="F252" s="68"/>
      <c r="G252" s="68"/>
      <c r="H252" s="68"/>
      <c r="I252" s="68"/>
      <c r="J252" s="68"/>
      <c r="K252" s="68"/>
      <c r="L252" s="68"/>
      <c r="M252" s="68"/>
      <c r="N252" s="68"/>
      <c r="O252" s="63"/>
    </row>
    <row r="253" spans="1:15" s="64" customFormat="1">
      <c r="A253" s="67"/>
      <c r="B253" s="68"/>
      <c r="C253" s="68"/>
      <c r="D253" s="68"/>
      <c r="E253" s="68"/>
      <c r="F253" s="68"/>
      <c r="G253" s="68"/>
      <c r="H253" s="68"/>
      <c r="I253" s="68"/>
      <c r="J253" s="68"/>
      <c r="K253" s="68"/>
      <c r="L253" s="68"/>
      <c r="M253" s="68"/>
      <c r="N253" s="68"/>
      <c r="O253" s="63"/>
    </row>
    <row r="254" spans="1:15" s="64" customFormat="1">
      <c r="A254" s="67"/>
      <c r="B254" s="68"/>
      <c r="C254" s="68"/>
      <c r="D254" s="68"/>
      <c r="E254" s="68"/>
      <c r="F254" s="68"/>
      <c r="G254" s="68"/>
      <c r="H254" s="68"/>
      <c r="I254" s="68"/>
      <c r="J254" s="68"/>
      <c r="K254" s="68"/>
      <c r="L254" s="68"/>
      <c r="M254" s="68"/>
      <c r="N254" s="68"/>
      <c r="O254" s="63"/>
    </row>
    <row r="255" spans="1:15" s="64" customFormat="1">
      <c r="A255" s="67"/>
      <c r="B255" s="68"/>
      <c r="C255" s="68"/>
      <c r="D255" s="68"/>
      <c r="E255" s="68"/>
      <c r="F255" s="68"/>
      <c r="G255" s="68"/>
      <c r="H255" s="68"/>
      <c r="I255" s="68"/>
      <c r="J255" s="68"/>
      <c r="K255" s="68"/>
      <c r="L255" s="68"/>
      <c r="M255" s="68"/>
      <c r="N255" s="68"/>
      <c r="O255" s="63"/>
    </row>
    <row r="256" spans="1:15" s="64" customFormat="1">
      <c r="A256" s="67"/>
      <c r="B256" s="68"/>
      <c r="C256" s="68"/>
      <c r="D256" s="68"/>
      <c r="E256" s="68"/>
      <c r="F256" s="68"/>
      <c r="G256" s="68"/>
      <c r="H256" s="68"/>
      <c r="I256" s="68"/>
      <c r="J256" s="68"/>
      <c r="K256" s="68"/>
      <c r="L256" s="68"/>
      <c r="M256" s="68"/>
      <c r="N256" s="68"/>
      <c r="O256" s="63"/>
    </row>
    <row r="257" spans="1:15" s="64" customFormat="1">
      <c r="A257" s="67"/>
      <c r="B257" s="68"/>
      <c r="C257" s="68"/>
      <c r="D257" s="68"/>
      <c r="E257" s="68"/>
      <c r="F257" s="68"/>
      <c r="G257" s="68"/>
      <c r="H257" s="68"/>
      <c r="I257" s="68"/>
      <c r="J257" s="68"/>
      <c r="K257" s="68"/>
      <c r="L257" s="68"/>
      <c r="M257" s="68"/>
      <c r="N257" s="68"/>
      <c r="O257" s="63"/>
    </row>
    <row r="258" spans="1:15" s="64" customFormat="1">
      <c r="A258" s="67"/>
      <c r="B258" s="68"/>
      <c r="C258" s="68"/>
      <c r="D258" s="68"/>
      <c r="E258" s="68"/>
      <c r="F258" s="68"/>
      <c r="G258" s="68"/>
      <c r="H258" s="68"/>
      <c r="I258" s="68"/>
      <c r="J258" s="68"/>
      <c r="K258" s="68"/>
      <c r="L258" s="68"/>
      <c r="M258" s="68"/>
      <c r="N258" s="68"/>
      <c r="O258" s="63"/>
    </row>
    <row r="259" spans="1:15" s="64" customFormat="1">
      <c r="A259" s="67"/>
      <c r="B259" s="68"/>
      <c r="C259" s="68"/>
      <c r="D259" s="68"/>
      <c r="E259" s="68"/>
      <c r="F259" s="68"/>
      <c r="G259" s="68"/>
      <c r="H259" s="68"/>
      <c r="I259" s="68"/>
      <c r="J259" s="68"/>
      <c r="K259" s="68"/>
      <c r="L259" s="68"/>
      <c r="M259" s="68"/>
      <c r="N259" s="68"/>
      <c r="O259" s="63"/>
    </row>
    <row r="260" spans="1:15" s="64" customFormat="1">
      <c r="A260" s="67"/>
      <c r="B260" s="68"/>
      <c r="C260" s="68"/>
      <c r="D260" s="68"/>
      <c r="E260" s="68"/>
      <c r="F260" s="68"/>
      <c r="G260" s="68"/>
      <c r="H260" s="68"/>
      <c r="I260" s="68"/>
      <c r="J260" s="68"/>
      <c r="K260" s="68"/>
      <c r="L260" s="68"/>
      <c r="M260" s="68"/>
      <c r="N260" s="68"/>
      <c r="O260" s="63"/>
    </row>
    <row r="261" spans="1:15" s="64" customFormat="1">
      <c r="A261" s="67"/>
      <c r="B261" s="68"/>
      <c r="C261" s="68"/>
      <c r="D261" s="68"/>
      <c r="E261" s="68"/>
      <c r="F261" s="68"/>
      <c r="G261" s="68"/>
      <c r="H261" s="68"/>
      <c r="I261" s="68"/>
      <c r="J261" s="68"/>
      <c r="K261" s="68"/>
      <c r="L261" s="68"/>
      <c r="M261" s="68"/>
      <c r="N261" s="68"/>
      <c r="O261" s="63"/>
    </row>
    <row r="262" spans="1:15" s="64" customFormat="1">
      <c r="A262" s="67"/>
      <c r="B262" s="68"/>
      <c r="C262" s="68"/>
      <c r="D262" s="68"/>
      <c r="E262" s="68"/>
      <c r="F262" s="68"/>
      <c r="G262" s="68"/>
      <c r="H262" s="68"/>
      <c r="I262" s="68"/>
      <c r="J262" s="68"/>
      <c r="K262" s="68"/>
      <c r="L262" s="68"/>
      <c r="M262" s="68"/>
      <c r="N262" s="68"/>
      <c r="O262" s="63"/>
    </row>
    <row r="263" spans="1:15" s="64" customFormat="1">
      <c r="A263" s="67"/>
      <c r="B263" s="68"/>
      <c r="C263" s="68"/>
      <c r="D263" s="68"/>
      <c r="E263" s="68"/>
      <c r="F263" s="68"/>
      <c r="G263" s="68"/>
      <c r="H263" s="68"/>
      <c r="I263" s="68"/>
      <c r="J263" s="68"/>
      <c r="K263" s="68"/>
      <c r="L263" s="68"/>
      <c r="M263" s="68"/>
      <c r="N263" s="68"/>
      <c r="O263" s="63"/>
    </row>
    <row r="264" spans="1:15" s="64" customFormat="1">
      <c r="A264" s="67"/>
      <c r="B264" s="68"/>
      <c r="C264" s="68"/>
      <c r="D264" s="68"/>
      <c r="E264" s="68"/>
      <c r="F264" s="68"/>
      <c r="G264" s="68"/>
      <c r="H264" s="68"/>
      <c r="I264" s="68"/>
      <c r="J264" s="68"/>
      <c r="K264" s="68"/>
      <c r="L264" s="68"/>
      <c r="M264" s="68"/>
      <c r="N264" s="68"/>
      <c r="O264" s="63"/>
    </row>
    <row r="265" spans="1:15" s="64" customFormat="1">
      <c r="A265" s="67"/>
      <c r="B265" s="68"/>
      <c r="C265" s="68"/>
      <c r="D265" s="68"/>
      <c r="E265" s="68"/>
      <c r="F265" s="68"/>
      <c r="G265" s="68"/>
      <c r="H265" s="68"/>
      <c r="I265" s="68"/>
      <c r="J265" s="68"/>
      <c r="K265" s="68"/>
      <c r="L265" s="68"/>
      <c r="M265" s="68"/>
      <c r="N265" s="68"/>
      <c r="O265" s="63"/>
    </row>
    <row r="266" spans="1:15" s="64" customFormat="1">
      <c r="A266" s="67"/>
      <c r="B266" s="68"/>
      <c r="C266" s="68"/>
      <c r="D266" s="68"/>
      <c r="E266" s="68"/>
      <c r="F266" s="68"/>
      <c r="G266" s="68"/>
      <c r="H266" s="68"/>
      <c r="I266" s="68"/>
      <c r="J266" s="68"/>
      <c r="K266" s="68"/>
      <c r="L266" s="68"/>
      <c r="M266" s="68"/>
      <c r="N266" s="68"/>
      <c r="O266" s="63"/>
    </row>
    <row r="267" spans="1:15" s="64" customFormat="1">
      <c r="A267" s="67"/>
      <c r="B267" s="68"/>
      <c r="C267" s="68"/>
      <c r="D267" s="68"/>
      <c r="E267" s="68"/>
      <c r="F267" s="68"/>
      <c r="G267" s="68"/>
      <c r="H267" s="68"/>
      <c r="I267" s="68"/>
      <c r="J267" s="68"/>
      <c r="K267" s="68"/>
      <c r="L267" s="68"/>
      <c r="M267" s="68"/>
      <c r="N267" s="68"/>
      <c r="O267" s="63"/>
    </row>
    <row r="268" spans="1:15" s="64" customFormat="1">
      <c r="A268" s="67"/>
      <c r="B268" s="68"/>
      <c r="C268" s="68"/>
      <c r="D268" s="68"/>
      <c r="E268" s="68"/>
      <c r="F268" s="68"/>
      <c r="G268" s="68"/>
      <c r="H268" s="68"/>
      <c r="I268" s="68"/>
      <c r="J268" s="68"/>
      <c r="K268" s="68"/>
      <c r="L268" s="68"/>
      <c r="M268" s="68"/>
      <c r="N268" s="68"/>
      <c r="O268" s="63"/>
    </row>
    <row r="269" spans="1:15" s="64" customFormat="1">
      <c r="A269" s="67"/>
      <c r="B269" s="68"/>
      <c r="C269" s="68"/>
      <c r="D269" s="68"/>
      <c r="E269" s="68"/>
      <c r="F269" s="68"/>
      <c r="G269" s="68"/>
      <c r="H269" s="68"/>
      <c r="I269" s="68"/>
      <c r="J269" s="68"/>
      <c r="K269" s="68"/>
      <c r="L269" s="68"/>
      <c r="M269" s="68"/>
      <c r="N269" s="68"/>
      <c r="O269" s="63"/>
    </row>
    <row r="270" spans="1:15" s="64" customFormat="1">
      <c r="A270" s="67"/>
      <c r="B270" s="68"/>
      <c r="C270" s="68"/>
      <c r="D270" s="68"/>
      <c r="E270" s="68"/>
      <c r="F270" s="68"/>
      <c r="G270" s="68"/>
      <c r="H270" s="68"/>
      <c r="I270" s="68"/>
      <c r="J270" s="68"/>
      <c r="K270" s="68"/>
      <c r="L270" s="68"/>
      <c r="M270" s="68"/>
      <c r="N270" s="68"/>
      <c r="O270" s="63"/>
    </row>
    <row r="271" spans="1:15" s="64" customFormat="1">
      <c r="A271" s="67"/>
      <c r="B271" s="68"/>
      <c r="C271" s="68"/>
      <c r="D271" s="68"/>
      <c r="E271" s="68"/>
      <c r="F271" s="68"/>
      <c r="G271" s="68"/>
      <c r="H271" s="68"/>
      <c r="I271" s="68"/>
      <c r="J271" s="68"/>
      <c r="K271" s="68"/>
      <c r="L271" s="68"/>
      <c r="M271" s="68"/>
      <c r="N271" s="68"/>
      <c r="O271" s="63"/>
    </row>
    <row r="272" spans="1:15" s="64" customFormat="1">
      <c r="A272" s="67"/>
      <c r="B272" s="68"/>
      <c r="C272" s="68"/>
      <c r="D272" s="68"/>
      <c r="E272" s="68"/>
      <c r="F272" s="68"/>
      <c r="G272" s="68"/>
      <c r="H272" s="68"/>
      <c r="I272" s="68"/>
      <c r="J272" s="68"/>
      <c r="K272" s="68"/>
      <c r="L272" s="68"/>
      <c r="M272" s="68"/>
      <c r="N272" s="68"/>
      <c r="O272" s="63"/>
    </row>
    <row r="273" spans="1:15" s="64" customFormat="1">
      <c r="A273" s="67"/>
      <c r="B273" s="68"/>
      <c r="C273" s="68"/>
      <c r="D273" s="68"/>
      <c r="E273" s="68"/>
      <c r="F273" s="68"/>
      <c r="G273" s="68"/>
      <c r="H273" s="68"/>
      <c r="I273" s="68"/>
      <c r="J273" s="68"/>
      <c r="K273" s="68"/>
      <c r="L273" s="68"/>
      <c r="M273" s="68"/>
      <c r="N273" s="68"/>
      <c r="O273" s="63"/>
    </row>
    <row r="274" spans="1:15" s="64" customFormat="1">
      <c r="A274" s="67"/>
      <c r="B274" s="68"/>
      <c r="C274" s="68"/>
      <c r="D274" s="68"/>
      <c r="E274" s="68"/>
      <c r="F274" s="68"/>
      <c r="G274" s="68"/>
      <c r="H274" s="68"/>
      <c r="I274" s="68"/>
      <c r="J274" s="68"/>
      <c r="K274" s="68"/>
      <c r="L274" s="68"/>
      <c r="M274" s="68"/>
      <c r="N274" s="68"/>
      <c r="O274" s="63"/>
    </row>
    <row r="275" spans="1:15" s="64" customFormat="1">
      <c r="A275" s="67"/>
      <c r="B275" s="68"/>
      <c r="C275" s="68"/>
      <c r="D275" s="68"/>
      <c r="E275" s="68"/>
      <c r="F275" s="68"/>
      <c r="G275" s="68"/>
      <c r="H275" s="68"/>
      <c r="I275" s="68"/>
      <c r="J275" s="68"/>
      <c r="K275" s="68"/>
      <c r="L275" s="68"/>
      <c r="M275" s="68"/>
      <c r="N275" s="68"/>
      <c r="O275" s="63"/>
    </row>
    <row r="276" spans="1:15" s="64" customFormat="1">
      <c r="A276" s="67"/>
      <c r="B276" s="68"/>
      <c r="C276" s="68"/>
      <c r="D276" s="68"/>
      <c r="E276" s="68"/>
      <c r="F276" s="68"/>
      <c r="G276" s="68"/>
      <c r="H276" s="68"/>
      <c r="I276" s="68"/>
      <c r="J276" s="68"/>
      <c r="K276" s="68"/>
      <c r="L276" s="68"/>
      <c r="M276" s="68"/>
      <c r="N276" s="68"/>
      <c r="O276" s="63"/>
    </row>
    <row r="277" spans="1:15" s="64" customFormat="1">
      <c r="A277" s="67"/>
      <c r="B277" s="68"/>
      <c r="C277" s="68"/>
      <c r="D277" s="68"/>
      <c r="E277" s="68"/>
      <c r="F277" s="68"/>
      <c r="G277" s="68"/>
      <c r="H277" s="68"/>
      <c r="I277" s="68"/>
      <c r="J277" s="68"/>
      <c r="K277" s="68"/>
      <c r="L277" s="68"/>
      <c r="M277" s="68"/>
      <c r="N277" s="68"/>
      <c r="O277" s="63"/>
    </row>
    <row r="278" spans="1:15" s="64" customFormat="1">
      <c r="A278" s="67"/>
      <c r="B278" s="68"/>
      <c r="C278" s="68"/>
      <c r="D278" s="68"/>
      <c r="E278" s="68"/>
      <c r="F278" s="68"/>
      <c r="G278" s="68"/>
      <c r="H278" s="68"/>
      <c r="I278" s="68"/>
      <c r="J278" s="68"/>
      <c r="K278" s="68"/>
      <c r="L278" s="68"/>
      <c r="M278" s="68"/>
      <c r="N278" s="68"/>
      <c r="O278" s="63"/>
    </row>
    <row r="279" spans="1:15" s="64" customFormat="1">
      <c r="A279" s="67"/>
      <c r="B279" s="68"/>
      <c r="C279" s="68"/>
      <c r="D279" s="68"/>
      <c r="E279" s="68"/>
      <c r="F279" s="68"/>
      <c r="G279" s="68"/>
      <c r="H279" s="68"/>
      <c r="I279" s="68"/>
      <c r="J279" s="68"/>
      <c r="K279" s="68"/>
      <c r="L279" s="68"/>
      <c r="M279" s="68"/>
      <c r="N279" s="68"/>
      <c r="O279" s="63"/>
    </row>
    <row r="280" spans="1:15" s="64" customFormat="1">
      <c r="A280" s="67"/>
      <c r="B280" s="68"/>
      <c r="C280" s="68"/>
      <c r="D280" s="68"/>
      <c r="E280" s="68"/>
      <c r="F280" s="68"/>
      <c r="G280" s="68"/>
      <c r="H280" s="68"/>
      <c r="I280" s="68"/>
      <c r="J280" s="68"/>
      <c r="K280" s="68"/>
      <c r="L280" s="68"/>
      <c r="M280" s="68"/>
      <c r="N280" s="68"/>
      <c r="O280" s="63"/>
    </row>
    <row r="281" spans="1:15" s="64" customFormat="1">
      <c r="A281" s="67"/>
      <c r="B281" s="68"/>
      <c r="C281" s="68"/>
      <c r="D281" s="68"/>
      <c r="E281" s="68"/>
      <c r="F281" s="68"/>
      <c r="G281" s="68"/>
      <c r="H281" s="68"/>
      <c r="I281" s="68"/>
      <c r="J281" s="68"/>
      <c r="K281" s="68"/>
      <c r="L281" s="68"/>
      <c r="M281" s="68"/>
      <c r="N281" s="68"/>
      <c r="O281" s="63"/>
    </row>
    <row r="282" spans="1:15" s="64" customFormat="1">
      <c r="A282" s="67"/>
      <c r="B282" s="68"/>
      <c r="C282" s="68"/>
      <c r="D282" s="68"/>
      <c r="E282" s="68"/>
      <c r="F282" s="68"/>
      <c r="G282" s="68"/>
      <c r="H282" s="68"/>
      <c r="I282" s="68"/>
      <c r="J282" s="68"/>
      <c r="K282" s="68"/>
      <c r="L282" s="68"/>
      <c r="M282" s="68"/>
      <c r="N282" s="68"/>
      <c r="O282" s="63"/>
    </row>
    <row r="283" spans="1:15" s="64" customFormat="1">
      <c r="A283" s="67"/>
      <c r="B283" s="68"/>
      <c r="C283" s="68"/>
      <c r="D283" s="68"/>
      <c r="E283" s="68"/>
      <c r="F283" s="68"/>
      <c r="G283" s="68"/>
      <c r="H283" s="68"/>
      <c r="I283" s="68"/>
      <c r="J283" s="68"/>
      <c r="K283" s="68"/>
      <c r="L283" s="68"/>
      <c r="M283" s="68"/>
      <c r="N283" s="68"/>
      <c r="O283" s="63"/>
    </row>
    <row r="284" spans="1:15" s="64" customFormat="1">
      <c r="A284" s="67"/>
      <c r="B284" s="68"/>
      <c r="C284" s="68"/>
      <c r="D284" s="68"/>
      <c r="E284" s="68"/>
      <c r="F284" s="68"/>
      <c r="G284" s="68"/>
      <c r="H284" s="68"/>
      <c r="I284" s="68"/>
      <c r="J284" s="68"/>
      <c r="K284" s="68"/>
      <c r="L284" s="68"/>
      <c r="M284" s="68"/>
      <c r="N284" s="68"/>
      <c r="O284" s="63"/>
    </row>
    <row r="285" spans="1:15" s="64" customFormat="1">
      <c r="A285" s="67"/>
      <c r="B285" s="68"/>
      <c r="C285" s="68"/>
      <c r="D285" s="68"/>
      <c r="E285" s="68"/>
      <c r="F285" s="68"/>
      <c r="G285" s="68"/>
      <c r="H285" s="68"/>
      <c r="I285" s="68"/>
      <c r="J285" s="68"/>
      <c r="K285" s="68"/>
      <c r="L285" s="68"/>
      <c r="M285" s="68"/>
      <c r="N285" s="68"/>
      <c r="O285" s="63"/>
    </row>
    <row r="286" spans="1:15" s="64" customFormat="1">
      <c r="A286" s="67"/>
      <c r="B286" s="68"/>
      <c r="C286" s="68"/>
      <c r="D286" s="68"/>
      <c r="E286" s="68"/>
      <c r="F286" s="68"/>
      <c r="G286" s="68"/>
      <c r="H286" s="68"/>
      <c r="I286" s="68"/>
      <c r="J286" s="68"/>
      <c r="K286" s="68"/>
      <c r="L286" s="68"/>
      <c r="M286" s="68"/>
      <c r="N286" s="68"/>
      <c r="O286" s="63"/>
    </row>
    <row r="287" spans="1:15" s="64" customFormat="1">
      <c r="A287" s="67"/>
      <c r="B287" s="68"/>
      <c r="C287" s="68"/>
      <c r="D287" s="68"/>
      <c r="E287" s="68"/>
      <c r="F287" s="68"/>
      <c r="G287" s="68"/>
      <c r="H287" s="68"/>
      <c r="I287" s="68"/>
      <c r="J287" s="68"/>
      <c r="K287" s="68"/>
      <c r="L287" s="68"/>
      <c r="M287" s="68"/>
      <c r="N287" s="68"/>
      <c r="O287" s="63"/>
    </row>
    <row r="288" spans="1:15" s="64" customFormat="1">
      <c r="A288" s="67"/>
      <c r="B288" s="68"/>
      <c r="C288" s="68"/>
      <c r="D288" s="68"/>
      <c r="E288" s="68"/>
      <c r="F288" s="68"/>
      <c r="G288" s="68"/>
      <c r="H288" s="68"/>
      <c r="I288" s="68"/>
      <c r="J288" s="68"/>
      <c r="K288" s="68"/>
      <c r="L288" s="68"/>
      <c r="M288" s="68"/>
      <c r="N288" s="68"/>
      <c r="O288" s="63"/>
    </row>
    <row r="289" spans="1:15" s="64" customFormat="1">
      <c r="A289" s="67"/>
      <c r="B289" s="68"/>
      <c r="C289" s="68"/>
      <c r="D289" s="68"/>
      <c r="E289" s="68"/>
      <c r="F289" s="68"/>
      <c r="G289" s="68"/>
      <c r="H289" s="68"/>
      <c r="I289" s="68"/>
      <c r="J289" s="68"/>
      <c r="K289" s="68"/>
      <c r="L289" s="68"/>
      <c r="M289" s="68"/>
      <c r="N289" s="68"/>
      <c r="O289" s="63"/>
    </row>
    <row r="290" spans="1:15" s="64" customFormat="1">
      <c r="A290" s="67"/>
      <c r="B290" s="68"/>
      <c r="C290" s="68"/>
      <c r="D290" s="68"/>
      <c r="E290" s="68"/>
      <c r="F290" s="68"/>
      <c r="G290" s="68"/>
      <c r="H290" s="68"/>
      <c r="I290" s="68"/>
      <c r="J290" s="68"/>
      <c r="K290" s="68"/>
      <c r="L290" s="68"/>
      <c r="M290" s="68"/>
      <c r="N290" s="68"/>
      <c r="O290" s="63"/>
    </row>
    <row r="291" spans="1:15" s="64" customFormat="1">
      <c r="A291" s="67"/>
      <c r="B291" s="68"/>
      <c r="C291" s="68"/>
      <c r="D291" s="68"/>
      <c r="E291" s="68"/>
      <c r="F291" s="68"/>
      <c r="G291" s="68"/>
      <c r="H291" s="68"/>
      <c r="I291" s="68"/>
      <c r="J291" s="68"/>
      <c r="K291" s="68"/>
      <c r="L291" s="68"/>
      <c r="M291" s="68"/>
      <c r="N291" s="68"/>
      <c r="O291" s="63"/>
    </row>
    <row r="292" spans="1:15" s="64" customFormat="1">
      <c r="A292" s="67"/>
      <c r="B292" s="68"/>
      <c r="C292" s="68"/>
      <c r="D292" s="68"/>
      <c r="E292" s="68"/>
      <c r="F292" s="68"/>
      <c r="G292" s="68"/>
      <c r="H292" s="68"/>
      <c r="I292" s="68"/>
      <c r="J292" s="68"/>
      <c r="K292" s="68"/>
      <c r="L292" s="68"/>
      <c r="M292" s="68"/>
      <c r="N292" s="68"/>
      <c r="O292" s="63"/>
    </row>
    <row r="293" spans="1:15" s="64" customFormat="1">
      <c r="A293" s="67"/>
      <c r="B293" s="68"/>
      <c r="C293" s="68"/>
      <c r="D293" s="68"/>
      <c r="E293" s="68"/>
      <c r="F293" s="68"/>
      <c r="G293" s="68"/>
      <c r="H293" s="68"/>
      <c r="I293" s="68"/>
      <c r="J293" s="68"/>
      <c r="K293" s="68"/>
      <c r="L293" s="68"/>
      <c r="M293" s="68"/>
      <c r="N293" s="68"/>
      <c r="O293" s="63"/>
    </row>
    <row r="294" spans="1:15" s="64" customFormat="1">
      <c r="A294" s="67"/>
      <c r="B294" s="68"/>
      <c r="C294" s="68"/>
      <c r="D294" s="68"/>
      <c r="E294" s="68"/>
      <c r="F294" s="68"/>
      <c r="G294" s="68"/>
      <c r="H294" s="68"/>
      <c r="I294" s="68"/>
      <c r="J294" s="68"/>
      <c r="K294" s="68"/>
      <c r="L294" s="68"/>
      <c r="M294" s="68"/>
      <c r="N294" s="68"/>
      <c r="O294" s="63"/>
    </row>
    <row r="295" spans="1:15" s="64" customFormat="1">
      <c r="A295" s="67"/>
      <c r="B295" s="68"/>
      <c r="C295" s="68"/>
      <c r="D295" s="68"/>
      <c r="E295" s="68"/>
      <c r="F295" s="68"/>
      <c r="G295" s="68"/>
      <c r="H295" s="68"/>
      <c r="I295" s="68"/>
      <c r="J295" s="68"/>
      <c r="K295" s="68"/>
      <c r="L295" s="68"/>
      <c r="M295" s="68"/>
      <c r="N295" s="68"/>
      <c r="O295" s="63"/>
    </row>
    <row r="296" spans="1:15" s="64" customFormat="1">
      <c r="A296" s="67"/>
      <c r="B296" s="68"/>
      <c r="C296" s="68"/>
      <c r="D296" s="68"/>
      <c r="E296" s="68"/>
      <c r="F296" s="68"/>
      <c r="G296" s="68"/>
      <c r="H296" s="68"/>
      <c r="I296" s="68"/>
      <c r="J296" s="68"/>
      <c r="K296" s="68"/>
      <c r="L296" s="68"/>
      <c r="M296" s="68"/>
      <c r="N296" s="68"/>
      <c r="O296" s="63"/>
    </row>
    <row r="297" spans="1:15" s="64" customFormat="1">
      <c r="A297" s="67"/>
      <c r="B297" s="68"/>
      <c r="C297" s="68"/>
      <c r="D297" s="68"/>
      <c r="E297" s="68"/>
      <c r="F297" s="68"/>
      <c r="G297" s="68"/>
      <c r="H297" s="68"/>
      <c r="I297" s="68"/>
      <c r="J297" s="68"/>
      <c r="K297" s="68"/>
      <c r="L297" s="68"/>
      <c r="M297" s="68"/>
      <c r="N297" s="68"/>
      <c r="O297" s="63"/>
    </row>
    <row r="298" spans="1:15" s="64" customFormat="1">
      <c r="A298" s="67"/>
      <c r="B298" s="68"/>
      <c r="C298" s="68"/>
      <c r="D298" s="68"/>
      <c r="E298" s="68"/>
      <c r="F298" s="68"/>
      <c r="G298" s="68"/>
      <c r="H298" s="68"/>
      <c r="I298" s="68"/>
      <c r="J298" s="68"/>
      <c r="K298" s="68"/>
      <c r="L298" s="68"/>
      <c r="M298" s="68"/>
      <c r="N298" s="68"/>
      <c r="O298" s="63"/>
    </row>
    <row r="299" spans="1:15" s="64" customFormat="1">
      <c r="A299" s="67"/>
      <c r="B299" s="68"/>
      <c r="C299" s="68"/>
      <c r="D299" s="68"/>
      <c r="E299" s="68"/>
      <c r="F299" s="68"/>
      <c r="G299" s="68"/>
      <c r="H299" s="68"/>
      <c r="I299" s="68"/>
      <c r="J299" s="68"/>
      <c r="K299" s="68"/>
      <c r="L299" s="68"/>
      <c r="M299" s="68"/>
      <c r="N299" s="68"/>
      <c r="O299" s="63"/>
    </row>
    <row r="300" spans="1:15" s="64" customFormat="1">
      <c r="A300" s="67"/>
      <c r="B300" s="68"/>
      <c r="C300" s="68"/>
      <c r="D300" s="68"/>
      <c r="E300" s="68"/>
      <c r="F300" s="68"/>
      <c r="G300" s="68"/>
      <c r="H300" s="68"/>
      <c r="I300" s="68"/>
      <c r="J300" s="68"/>
      <c r="K300" s="68"/>
      <c r="L300" s="68"/>
      <c r="M300" s="68"/>
      <c r="N300" s="68"/>
      <c r="O300" s="63"/>
    </row>
    <row r="301" spans="1:15" s="64" customFormat="1">
      <c r="A301" s="67"/>
      <c r="B301" s="68"/>
      <c r="C301" s="68"/>
      <c r="D301" s="68"/>
      <c r="E301" s="68"/>
      <c r="F301" s="68"/>
      <c r="G301" s="68"/>
      <c r="H301" s="68"/>
      <c r="I301" s="68"/>
      <c r="J301" s="68"/>
      <c r="K301" s="68"/>
      <c r="L301" s="68"/>
      <c r="M301" s="68"/>
      <c r="N301" s="68"/>
      <c r="O301" s="63"/>
    </row>
    <row r="302" spans="1:15" s="64" customFormat="1">
      <c r="A302" s="67"/>
      <c r="B302" s="68"/>
      <c r="C302" s="68"/>
      <c r="D302" s="68"/>
      <c r="E302" s="68"/>
      <c r="F302" s="68"/>
      <c r="G302" s="68"/>
      <c r="H302" s="68"/>
      <c r="I302" s="68"/>
      <c r="J302" s="68"/>
      <c r="K302" s="68"/>
      <c r="L302" s="68"/>
      <c r="M302" s="68"/>
      <c r="N302" s="68"/>
      <c r="O302" s="63"/>
    </row>
    <row r="303" spans="1:15" s="64" customFormat="1">
      <c r="A303" s="67"/>
      <c r="B303" s="68"/>
      <c r="C303" s="68"/>
      <c r="D303" s="68"/>
      <c r="E303" s="68"/>
      <c r="F303" s="68"/>
      <c r="G303" s="68"/>
      <c r="H303" s="68"/>
      <c r="I303" s="68"/>
      <c r="J303" s="68"/>
      <c r="K303" s="68"/>
      <c r="L303" s="68"/>
      <c r="M303" s="68"/>
      <c r="N303" s="68"/>
      <c r="O303" s="63"/>
    </row>
    <row r="304" spans="1:15" s="64" customFormat="1">
      <c r="A304" s="67"/>
      <c r="B304" s="68"/>
      <c r="C304" s="68"/>
      <c r="D304" s="68"/>
      <c r="E304" s="68"/>
      <c r="F304" s="68"/>
      <c r="G304" s="68"/>
      <c r="H304" s="68"/>
      <c r="I304" s="68"/>
      <c r="J304" s="68"/>
      <c r="K304" s="68"/>
      <c r="L304" s="68"/>
      <c r="M304" s="68"/>
      <c r="N304" s="68"/>
      <c r="O304" s="63"/>
    </row>
    <row r="305" spans="1:15" s="64" customFormat="1">
      <c r="A305" s="67"/>
      <c r="B305" s="68"/>
      <c r="C305" s="68"/>
      <c r="D305" s="68"/>
      <c r="E305" s="68"/>
      <c r="F305" s="68"/>
      <c r="G305" s="68"/>
      <c r="H305" s="68"/>
      <c r="I305" s="68"/>
      <c r="J305" s="68"/>
      <c r="K305" s="68"/>
      <c r="L305" s="68"/>
      <c r="M305" s="68"/>
      <c r="N305" s="68"/>
      <c r="O305" s="63"/>
    </row>
    <row r="306" spans="1:15" s="64" customFormat="1">
      <c r="A306" s="67"/>
      <c r="B306" s="68"/>
      <c r="C306" s="68"/>
      <c r="D306" s="68"/>
      <c r="E306" s="68"/>
      <c r="F306" s="68"/>
      <c r="G306" s="68"/>
      <c r="H306" s="68"/>
      <c r="I306" s="68"/>
      <c r="J306" s="68"/>
      <c r="K306" s="68"/>
      <c r="L306" s="68"/>
      <c r="M306" s="68"/>
      <c r="N306" s="68"/>
      <c r="O306" s="63"/>
    </row>
    <row r="307" spans="1:15" s="64" customFormat="1">
      <c r="A307" s="67"/>
      <c r="B307" s="68"/>
      <c r="C307" s="68"/>
      <c r="D307" s="68"/>
      <c r="E307" s="68"/>
      <c r="F307" s="68"/>
      <c r="G307" s="68"/>
      <c r="H307" s="68"/>
      <c r="I307" s="68"/>
      <c r="J307" s="68"/>
      <c r="K307" s="68"/>
      <c r="L307" s="68"/>
      <c r="M307" s="68"/>
      <c r="N307" s="68"/>
      <c r="O307" s="63"/>
    </row>
    <row r="308" spans="1:15" s="64" customFormat="1">
      <c r="A308" s="67"/>
      <c r="B308" s="68"/>
      <c r="C308" s="68"/>
      <c r="D308" s="68"/>
      <c r="E308" s="68"/>
      <c r="F308" s="68"/>
      <c r="G308" s="68"/>
      <c r="H308" s="68"/>
      <c r="I308" s="68"/>
      <c r="J308" s="68"/>
      <c r="K308" s="68"/>
      <c r="L308" s="68"/>
      <c r="M308" s="68"/>
      <c r="N308" s="68"/>
      <c r="O308" s="63"/>
    </row>
    <row r="309" spans="1:15" s="64" customFormat="1">
      <c r="A309" s="67"/>
      <c r="B309" s="68"/>
      <c r="C309" s="68"/>
      <c r="D309" s="68"/>
      <c r="E309" s="68"/>
      <c r="F309" s="68"/>
      <c r="G309" s="68"/>
      <c r="H309" s="68"/>
      <c r="I309" s="68"/>
      <c r="J309" s="68"/>
      <c r="K309" s="68"/>
      <c r="L309" s="68"/>
      <c r="M309" s="68"/>
      <c r="N309" s="68"/>
      <c r="O309" s="63"/>
    </row>
    <row r="310" spans="1:15" s="64" customFormat="1">
      <c r="A310" s="67"/>
      <c r="B310" s="68"/>
      <c r="C310" s="68"/>
      <c r="D310" s="68"/>
      <c r="E310" s="68"/>
      <c r="F310" s="68"/>
      <c r="G310" s="68"/>
      <c r="H310" s="68"/>
      <c r="I310" s="68"/>
      <c r="J310" s="68"/>
      <c r="K310" s="68"/>
      <c r="L310" s="68"/>
      <c r="M310" s="68"/>
      <c r="N310" s="68"/>
      <c r="O310" s="63"/>
    </row>
    <row r="311" spans="1:15" s="64" customFormat="1">
      <c r="A311" s="67"/>
      <c r="B311" s="68"/>
      <c r="C311" s="68"/>
      <c r="D311" s="68"/>
      <c r="E311" s="68"/>
      <c r="F311" s="68"/>
      <c r="G311" s="68"/>
      <c r="H311" s="68"/>
      <c r="I311" s="68"/>
      <c r="J311" s="68"/>
      <c r="K311" s="68"/>
      <c r="L311" s="68"/>
      <c r="M311" s="68"/>
      <c r="N311" s="68"/>
      <c r="O311" s="63"/>
    </row>
    <row r="312" spans="1:15" s="64" customFormat="1">
      <c r="A312" s="67"/>
      <c r="B312" s="68"/>
      <c r="C312" s="68"/>
      <c r="D312" s="68"/>
      <c r="E312" s="68"/>
      <c r="F312" s="68"/>
      <c r="G312" s="68"/>
      <c r="H312" s="68"/>
      <c r="I312" s="68"/>
      <c r="J312" s="68"/>
      <c r="K312" s="68"/>
      <c r="L312" s="68"/>
      <c r="M312" s="68"/>
      <c r="N312" s="68"/>
      <c r="O312" s="63"/>
    </row>
    <row r="313" spans="1:15" s="64" customFormat="1">
      <c r="A313" s="67"/>
      <c r="B313" s="68"/>
      <c r="C313" s="68"/>
      <c r="D313" s="68"/>
      <c r="E313" s="68"/>
      <c r="F313" s="68"/>
      <c r="G313" s="68"/>
      <c r="H313" s="68"/>
      <c r="I313" s="68"/>
      <c r="J313" s="68"/>
      <c r="K313" s="68"/>
      <c r="L313" s="68"/>
      <c r="M313" s="68"/>
      <c r="N313" s="68"/>
      <c r="O313" s="63"/>
    </row>
    <row r="314" spans="1:15" s="64" customFormat="1">
      <c r="A314" s="67"/>
      <c r="B314" s="68"/>
      <c r="C314" s="68"/>
      <c r="D314" s="68"/>
      <c r="E314" s="68"/>
      <c r="F314" s="68"/>
      <c r="G314" s="68"/>
      <c r="H314" s="68"/>
      <c r="I314" s="68"/>
      <c r="J314" s="68"/>
      <c r="K314" s="68"/>
      <c r="L314" s="68"/>
      <c r="M314" s="68"/>
      <c r="N314" s="68"/>
      <c r="O314" s="63"/>
    </row>
    <row r="315" spans="1:15" s="64" customFormat="1">
      <c r="A315" s="67"/>
      <c r="B315" s="68"/>
      <c r="C315" s="68"/>
      <c r="D315" s="68"/>
      <c r="E315" s="68"/>
      <c r="F315" s="68"/>
      <c r="G315" s="68"/>
      <c r="H315" s="68"/>
      <c r="I315" s="68"/>
      <c r="J315" s="68"/>
      <c r="K315" s="68"/>
      <c r="L315" s="68"/>
      <c r="M315" s="68"/>
      <c r="N315" s="68"/>
      <c r="O315" s="63"/>
    </row>
    <row r="316" spans="1:15" s="64" customFormat="1">
      <c r="A316" s="67"/>
      <c r="B316" s="68"/>
      <c r="C316" s="68"/>
      <c r="D316" s="68"/>
      <c r="E316" s="68"/>
      <c r="F316" s="68"/>
      <c r="G316" s="68"/>
      <c r="H316" s="68"/>
      <c r="I316" s="68"/>
      <c r="J316" s="68"/>
      <c r="K316" s="68"/>
      <c r="L316" s="68"/>
      <c r="M316" s="68"/>
      <c r="N316" s="68"/>
      <c r="O316" s="63"/>
    </row>
    <row r="317" spans="1:15" s="64" customFormat="1">
      <c r="A317" s="67"/>
      <c r="B317" s="68"/>
      <c r="C317" s="68"/>
      <c r="D317" s="68"/>
      <c r="E317" s="68"/>
      <c r="F317" s="68"/>
      <c r="G317" s="68"/>
      <c r="H317" s="68"/>
      <c r="I317" s="68"/>
      <c r="J317" s="68"/>
      <c r="K317" s="68"/>
      <c r="L317" s="68"/>
      <c r="M317" s="68"/>
      <c r="N317" s="68"/>
      <c r="O317" s="63"/>
    </row>
    <row r="318" spans="1:15" s="64" customFormat="1">
      <c r="A318" s="67"/>
      <c r="B318" s="68"/>
      <c r="C318" s="68"/>
      <c r="D318" s="68"/>
      <c r="E318" s="68"/>
      <c r="F318" s="68"/>
      <c r="G318" s="68"/>
      <c r="H318" s="68"/>
      <c r="I318" s="68"/>
      <c r="J318" s="68"/>
      <c r="K318" s="68"/>
      <c r="L318" s="68"/>
      <c r="M318" s="68"/>
      <c r="N318" s="68"/>
      <c r="O318" s="63"/>
    </row>
    <row r="319" spans="1:15" s="64" customFormat="1">
      <c r="A319" s="67"/>
      <c r="B319" s="68"/>
      <c r="C319" s="68"/>
      <c r="D319" s="68"/>
      <c r="E319" s="68"/>
      <c r="F319" s="68"/>
      <c r="G319" s="68"/>
      <c r="H319" s="68"/>
      <c r="I319" s="68"/>
      <c r="J319" s="68"/>
      <c r="K319" s="68"/>
      <c r="L319" s="68"/>
      <c r="M319" s="68"/>
      <c r="N319" s="68"/>
      <c r="O319" s="63"/>
    </row>
    <row r="320" spans="1:15" s="64" customFormat="1">
      <c r="A320" s="67"/>
      <c r="B320" s="68"/>
      <c r="C320" s="68"/>
      <c r="D320" s="68"/>
      <c r="E320" s="68"/>
      <c r="F320" s="68"/>
      <c r="G320" s="68"/>
      <c r="H320" s="68"/>
      <c r="I320" s="68"/>
      <c r="J320" s="68"/>
      <c r="K320" s="68"/>
      <c r="L320" s="68"/>
      <c r="M320" s="68"/>
      <c r="N320" s="68"/>
      <c r="O320" s="63"/>
    </row>
    <row r="321" spans="1:15" s="64" customFormat="1">
      <c r="A321" s="67"/>
      <c r="B321" s="68"/>
      <c r="C321" s="68"/>
      <c r="D321" s="68"/>
      <c r="E321" s="68"/>
      <c r="F321" s="68"/>
      <c r="G321" s="68"/>
      <c r="H321" s="68"/>
      <c r="I321" s="68"/>
      <c r="J321" s="68"/>
      <c r="K321" s="68"/>
      <c r="L321" s="68"/>
      <c r="M321" s="68"/>
      <c r="N321" s="68"/>
      <c r="O321" s="63"/>
    </row>
    <row r="322" spans="1:15" s="64" customFormat="1">
      <c r="A322" s="67"/>
      <c r="B322" s="68"/>
      <c r="C322" s="68"/>
      <c r="D322" s="68"/>
      <c r="E322" s="68"/>
      <c r="F322" s="68"/>
      <c r="G322" s="68"/>
      <c r="H322" s="68"/>
      <c r="I322" s="68"/>
      <c r="J322" s="68"/>
      <c r="K322" s="68"/>
      <c r="L322" s="68"/>
      <c r="M322" s="68"/>
      <c r="N322" s="68"/>
      <c r="O322" s="63"/>
    </row>
    <row r="323" spans="1:15" s="64" customFormat="1">
      <c r="A323" s="67"/>
      <c r="B323" s="68"/>
      <c r="C323" s="68"/>
      <c r="D323" s="68"/>
      <c r="E323" s="68"/>
      <c r="F323" s="68"/>
      <c r="G323" s="68"/>
      <c r="H323" s="68"/>
      <c r="I323" s="68"/>
      <c r="J323" s="68"/>
      <c r="K323" s="68"/>
      <c r="L323" s="68"/>
      <c r="M323" s="68"/>
      <c r="N323" s="68"/>
      <c r="O323" s="63"/>
    </row>
    <row r="324" spans="1:15" s="64" customFormat="1">
      <c r="A324" s="67"/>
      <c r="B324" s="68"/>
      <c r="C324" s="68"/>
      <c r="D324" s="68"/>
      <c r="E324" s="68"/>
      <c r="F324" s="68"/>
      <c r="G324" s="68"/>
      <c r="H324" s="68"/>
      <c r="I324" s="68"/>
      <c r="J324" s="68"/>
      <c r="K324" s="68"/>
      <c r="L324" s="68"/>
      <c r="M324" s="68"/>
      <c r="N324" s="68"/>
      <c r="O324" s="63"/>
    </row>
    <row r="325" spans="1:15" s="64" customFormat="1">
      <c r="A325" s="67"/>
      <c r="B325" s="68"/>
      <c r="C325" s="68"/>
      <c r="D325" s="68"/>
      <c r="E325" s="68"/>
      <c r="F325" s="68"/>
      <c r="G325" s="68"/>
      <c r="H325" s="68"/>
      <c r="I325" s="68"/>
      <c r="J325" s="68"/>
      <c r="K325" s="68"/>
      <c r="L325" s="68"/>
      <c r="M325" s="68"/>
      <c r="N325" s="68"/>
      <c r="O325" s="63"/>
    </row>
    <row r="326" spans="1:15" s="64" customFormat="1">
      <c r="A326" s="67"/>
      <c r="B326" s="68"/>
      <c r="C326" s="68"/>
      <c r="D326" s="68"/>
      <c r="E326" s="68"/>
      <c r="F326" s="68"/>
      <c r="G326" s="68"/>
      <c r="H326" s="68"/>
      <c r="I326" s="68"/>
      <c r="J326" s="68"/>
      <c r="K326" s="68"/>
      <c r="L326" s="68"/>
      <c r="M326" s="68"/>
      <c r="N326" s="68"/>
      <c r="O326" s="63"/>
    </row>
    <row r="327" spans="1:15" s="64" customFormat="1">
      <c r="A327" s="67"/>
      <c r="B327" s="68"/>
      <c r="C327" s="68"/>
      <c r="D327" s="68"/>
      <c r="E327" s="68"/>
      <c r="F327" s="68"/>
      <c r="G327" s="68"/>
      <c r="H327" s="68"/>
      <c r="I327" s="68"/>
      <c r="J327" s="68"/>
      <c r="K327" s="68"/>
      <c r="L327" s="68"/>
      <c r="M327" s="68"/>
      <c r="N327" s="68"/>
      <c r="O327" s="63"/>
    </row>
    <row r="328" spans="1:15" s="64" customFormat="1">
      <c r="A328" s="67"/>
      <c r="B328" s="68"/>
      <c r="C328" s="68"/>
      <c r="D328" s="68"/>
      <c r="E328" s="68"/>
      <c r="F328" s="68"/>
      <c r="G328" s="68"/>
      <c r="H328" s="68"/>
      <c r="I328" s="68"/>
      <c r="J328" s="68"/>
      <c r="K328" s="68"/>
      <c r="L328" s="68"/>
      <c r="M328" s="68"/>
      <c r="N328" s="68"/>
      <c r="O328" s="63"/>
    </row>
    <row r="329" spans="1:15" s="64" customFormat="1">
      <c r="A329" s="67"/>
      <c r="B329" s="68"/>
      <c r="C329" s="68"/>
      <c r="D329" s="68"/>
      <c r="E329" s="68"/>
      <c r="F329" s="68"/>
      <c r="G329" s="68"/>
      <c r="H329" s="68"/>
      <c r="I329" s="68"/>
      <c r="J329" s="68"/>
      <c r="K329" s="68"/>
      <c r="L329" s="68"/>
      <c r="M329" s="68"/>
      <c r="N329" s="68"/>
      <c r="O329" s="63"/>
    </row>
    <row r="330" spans="1:15" s="64" customFormat="1">
      <c r="A330" s="67"/>
      <c r="B330" s="68"/>
      <c r="C330" s="68"/>
      <c r="D330" s="68"/>
      <c r="E330" s="68"/>
      <c r="F330" s="68"/>
      <c r="G330" s="68"/>
      <c r="H330" s="68"/>
      <c r="I330" s="68"/>
      <c r="J330" s="68"/>
      <c r="K330" s="68"/>
      <c r="L330" s="68"/>
      <c r="M330" s="68"/>
      <c r="N330" s="68"/>
      <c r="O330" s="63"/>
    </row>
    <row r="331" spans="1:15" s="64" customFormat="1">
      <c r="A331" s="67"/>
      <c r="B331" s="68"/>
      <c r="C331" s="68"/>
      <c r="D331" s="68"/>
      <c r="E331" s="68"/>
      <c r="F331" s="68"/>
      <c r="G331" s="68"/>
      <c r="H331" s="68"/>
      <c r="I331" s="68"/>
      <c r="J331" s="68"/>
      <c r="K331" s="68"/>
      <c r="L331" s="68"/>
      <c r="M331" s="68"/>
      <c r="N331" s="68"/>
      <c r="O331" s="63"/>
    </row>
    <row r="332" spans="1:15" s="64" customFormat="1">
      <c r="A332" s="67"/>
      <c r="B332" s="68"/>
      <c r="C332" s="68"/>
      <c r="D332" s="68"/>
      <c r="E332" s="68"/>
      <c r="F332" s="68"/>
      <c r="G332" s="68"/>
      <c r="H332" s="68"/>
      <c r="I332" s="68"/>
      <c r="J332" s="68"/>
      <c r="K332" s="68"/>
      <c r="L332" s="68"/>
      <c r="M332" s="68"/>
      <c r="N332" s="68"/>
      <c r="O332" s="63"/>
    </row>
    <row r="333" spans="1:15" s="64" customFormat="1">
      <c r="A333" s="67"/>
      <c r="B333" s="68"/>
      <c r="C333" s="68"/>
      <c r="D333" s="68"/>
      <c r="E333" s="68"/>
      <c r="F333" s="68"/>
      <c r="G333" s="68"/>
      <c r="H333" s="68"/>
      <c r="I333" s="68"/>
      <c r="J333" s="68"/>
      <c r="K333" s="68"/>
      <c r="L333" s="68"/>
      <c r="M333" s="68"/>
      <c r="N333" s="68"/>
      <c r="O333" s="63"/>
    </row>
    <row r="334" spans="1:15" s="64" customFormat="1">
      <c r="A334" s="67"/>
      <c r="B334" s="68"/>
      <c r="C334" s="68"/>
      <c r="D334" s="68"/>
      <c r="E334" s="68"/>
      <c r="F334" s="68"/>
      <c r="G334" s="68"/>
      <c r="H334" s="68"/>
      <c r="I334" s="68"/>
      <c r="J334" s="68"/>
      <c r="K334" s="68"/>
      <c r="L334" s="68"/>
      <c r="M334" s="68"/>
      <c r="N334" s="68"/>
      <c r="O334" s="63"/>
    </row>
    <row r="335" spans="1:15" s="64" customFormat="1">
      <c r="A335" s="67"/>
      <c r="B335" s="68"/>
      <c r="C335" s="68"/>
      <c r="D335" s="68"/>
      <c r="E335" s="68"/>
      <c r="F335" s="68"/>
      <c r="G335" s="68"/>
      <c r="H335" s="68"/>
      <c r="I335" s="68"/>
      <c r="J335" s="68"/>
      <c r="K335" s="68"/>
      <c r="L335" s="68"/>
      <c r="M335" s="68"/>
      <c r="N335" s="68"/>
      <c r="O335" s="63"/>
    </row>
    <row r="336" spans="1:15" s="64" customFormat="1">
      <c r="A336" s="67"/>
      <c r="B336" s="68"/>
      <c r="C336" s="68"/>
      <c r="D336" s="68"/>
      <c r="E336" s="68"/>
      <c r="F336" s="68"/>
      <c r="G336" s="68"/>
      <c r="H336" s="68"/>
      <c r="I336" s="68"/>
      <c r="J336" s="68"/>
      <c r="K336" s="68"/>
      <c r="L336" s="68"/>
      <c r="M336" s="68"/>
      <c r="N336" s="68"/>
      <c r="O336" s="63"/>
    </row>
    <row r="337" spans="1:15" s="64" customFormat="1">
      <c r="A337" s="67"/>
      <c r="B337" s="68"/>
      <c r="C337" s="68"/>
      <c r="D337" s="68"/>
      <c r="E337" s="68"/>
      <c r="F337" s="68"/>
      <c r="G337" s="68"/>
      <c r="H337" s="68"/>
      <c r="I337" s="68"/>
      <c r="J337" s="68"/>
      <c r="K337" s="68"/>
      <c r="L337" s="68"/>
      <c r="M337" s="68"/>
      <c r="N337" s="68"/>
      <c r="O337" s="63"/>
    </row>
    <row r="338" spans="1:15" s="64" customFormat="1">
      <c r="A338" s="67"/>
      <c r="B338" s="68"/>
      <c r="C338" s="68"/>
      <c r="D338" s="68"/>
      <c r="E338" s="68"/>
      <c r="F338" s="68"/>
      <c r="G338" s="68"/>
      <c r="H338" s="68"/>
      <c r="I338" s="68"/>
      <c r="J338" s="68"/>
      <c r="K338" s="68"/>
      <c r="L338" s="68"/>
      <c r="M338" s="68"/>
      <c r="N338" s="68"/>
      <c r="O338" s="63"/>
    </row>
    <row r="339" spans="1:15" s="64" customFormat="1">
      <c r="A339" s="67"/>
      <c r="B339" s="68"/>
      <c r="C339" s="68"/>
      <c r="D339" s="68"/>
      <c r="E339" s="68"/>
      <c r="F339" s="68"/>
      <c r="G339" s="68"/>
      <c r="H339" s="68"/>
      <c r="I339" s="68"/>
      <c r="J339" s="68"/>
      <c r="K339" s="68"/>
      <c r="L339" s="68"/>
      <c r="M339" s="68"/>
      <c r="N339" s="68"/>
      <c r="O339" s="63"/>
    </row>
    <row r="340" spans="1:15" s="64" customFormat="1">
      <c r="A340" s="67"/>
      <c r="B340" s="68"/>
      <c r="C340" s="68"/>
      <c r="D340" s="68"/>
      <c r="E340" s="68"/>
      <c r="F340" s="68"/>
      <c r="G340" s="68"/>
      <c r="H340" s="68"/>
      <c r="I340" s="68"/>
      <c r="J340" s="68"/>
      <c r="K340" s="68"/>
      <c r="L340" s="68"/>
      <c r="M340" s="68"/>
      <c r="N340" s="68"/>
      <c r="O340" s="63"/>
    </row>
    <row r="341" spans="1:15" s="64" customFormat="1">
      <c r="A341" s="67"/>
      <c r="B341" s="68"/>
      <c r="C341" s="68"/>
      <c r="D341" s="68"/>
      <c r="E341" s="68"/>
      <c r="F341" s="68"/>
      <c r="G341" s="68"/>
      <c r="H341" s="68"/>
      <c r="I341" s="68"/>
      <c r="J341" s="68"/>
      <c r="K341" s="68"/>
      <c r="L341" s="68"/>
      <c r="M341" s="68"/>
      <c r="N341" s="68"/>
      <c r="O341" s="63"/>
    </row>
    <row r="342" spans="1:15" s="64" customFormat="1">
      <c r="A342" s="67"/>
      <c r="B342" s="68"/>
      <c r="C342" s="68"/>
      <c r="D342" s="68"/>
      <c r="E342" s="68"/>
      <c r="F342" s="68"/>
      <c r="G342" s="68"/>
      <c r="H342" s="68"/>
      <c r="I342" s="68"/>
      <c r="J342" s="68"/>
      <c r="K342" s="68"/>
      <c r="L342" s="68"/>
      <c r="M342" s="68"/>
      <c r="N342" s="68"/>
      <c r="O342" s="63"/>
    </row>
    <row r="343" spans="1:15" s="64" customFormat="1">
      <c r="A343" s="67"/>
      <c r="B343" s="68"/>
      <c r="C343" s="68"/>
      <c r="D343" s="68"/>
      <c r="E343" s="68"/>
      <c r="F343" s="68"/>
      <c r="G343" s="68"/>
      <c r="H343" s="68"/>
      <c r="I343" s="68"/>
      <c r="J343" s="68"/>
      <c r="K343" s="68"/>
      <c r="L343" s="68"/>
      <c r="M343" s="68"/>
      <c r="N343" s="68"/>
      <c r="O343" s="63"/>
    </row>
    <row r="344" spans="1:15" s="64" customFormat="1">
      <c r="A344" s="67"/>
      <c r="B344" s="68"/>
      <c r="C344" s="68"/>
      <c r="D344" s="68"/>
      <c r="E344" s="68"/>
      <c r="F344" s="68"/>
      <c r="G344" s="68"/>
      <c r="H344" s="68"/>
      <c r="I344" s="68"/>
      <c r="J344" s="68"/>
      <c r="K344" s="68"/>
      <c r="L344" s="68"/>
      <c r="M344" s="68"/>
      <c r="N344" s="68"/>
      <c r="O344" s="63"/>
    </row>
    <row r="345" spans="1:15" s="64" customFormat="1">
      <c r="A345" s="67"/>
      <c r="B345" s="68"/>
      <c r="C345" s="68"/>
      <c r="D345" s="68"/>
      <c r="E345" s="68"/>
      <c r="F345" s="68"/>
      <c r="G345" s="68"/>
      <c r="H345" s="68"/>
      <c r="I345" s="68"/>
      <c r="J345" s="68"/>
      <c r="K345" s="68"/>
      <c r="L345" s="68"/>
      <c r="M345" s="68"/>
      <c r="N345" s="68"/>
      <c r="O345" s="63"/>
    </row>
    <row r="346" spans="1:15" s="64" customFormat="1">
      <c r="A346" s="67"/>
      <c r="B346" s="68"/>
      <c r="C346" s="68"/>
      <c r="D346" s="68"/>
      <c r="E346" s="68"/>
      <c r="F346" s="68"/>
      <c r="G346" s="68"/>
      <c r="H346" s="68"/>
      <c r="I346" s="68"/>
      <c r="J346" s="68"/>
      <c r="K346" s="68"/>
      <c r="L346" s="68"/>
      <c r="M346" s="68"/>
      <c r="N346" s="68"/>
      <c r="O346" s="63"/>
    </row>
    <row r="347" spans="1:15" s="64" customFormat="1">
      <c r="A347" s="67"/>
      <c r="B347" s="68"/>
      <c r="C347" s="68"/>
      <c r="D347" s="68"/>
      <c r="E347" s="68"/>
      <c r="F347" s="68"/>
      <c r="G347" s="68"/>
      <c r="H347" s="68"/>
      <c r="I347" s="68"/>
      <c r="J347" s="68"/>
      <c r="K347" s="68"/>
      <c r="L347" s="68"/>
      <c r="M347" s="68"/>
      <c r="N347" s="68"/>
      <c r="O347" s="63"/>
    </row>
    <row r="348" spans="1:15" s="64" customFormat="1">
      <c r="A348" s="67"/>
      <c r="B348" s="68"/>
      <c r="C348" s="68"/>
      <c r="D348" s="68"/>
      <c r="E348" s="68"/>
      <c r="F348" s="68"/>
      <c r="G348" s="68"/>
      <c r="H348" s="68"/>
      <c r="I348" s="68"/>
      <c r="J348" s="68"/>
      <c r="K348" s="68"/>
      <c r="L348" s="68"/>
      <c r="M348" s="68"/>
      <c r="N348" s="68"/>
      <c r="O348" s="63"/>
    </row>
    <row r="349" spans="1:15" s="64" customFormat="1">
      <c r="A349" s="67"/>
      <c r="B349" s="68"/>
      <c r="C349" s="68"/>
      <c r="D349" s="68"/>
      <c r="E349" s="68"/>
      <c r="F349" s="68"/>
      <c r="G349" s="68"/>
      <c r="H349" s="68"/>
      <c r="I349" s="68"/>
      <c r="J349" s="68"/>
      <c r="K349" s="68"/>
      <c r="L349" s="68"/>
      <c r="M349" s="68"/>
      <c r="N349" s="68"/>
      <c r="O349" s="63"/>
    </row>
    <row r="350" spans="1:15" s="64" customFormat="1">
      <c r="A350" s="67"/>
      <c r="B350" s="68"/>
      <c r="C350" s="68"/>
      <c r="D350" s="68"/>
      <c r="E350" s="68"/>
      <c r="F350" s="68"/>
      <c r="G350" s="68"/>
      <c r="H350" s="68"/>
      <c r="I350" s="68"/>
      <c r="J350" s="68"/>
      <c r="K350" s="68"/>
      <c r="L350" s="68"/>
      <c r="M350" s="68"/>
      <c r="N350" s="68"/>
      <c r="O350" s="63"/>
    </row>
    <row r="351" spans="1:15" s="64" customFormat="1">
      <c r="A351" s="67"/>
      <c r="B351" s="68"/>
      <c r="C351" s="68"/>
      <c r="D351" s="68"/>
      <c r="E351" s="68"/>
      <c r="F351" s="68"/>
      <c r="G351" s="68"/>
      <c r="H351" s="68"/>
      <c r="I351" s="68"/>
      <c r="J351" s="68"/>
      <c r="K351" s="68"/>
      <c r="L351" s="68"/>
      <c r="M351" s="68"/>
      <c r="N351" s="68"/>
      <c r="O351" s="63"/>
    </row>
    <row r="352" spans="1:15" s="64" customFormat="1">
      <c r="A352" s="67"/>
      <c r="B352" s="68"/>
      <c r="C352" s="68"/>
      <c r="D352" s="68"/>
      <c r="E352" s="68"/>
      <c r="F352" s="68"/>
      <c r="G352" s="68"/>
      <c r="H352" s="68"/>
      <c r="I352" s="68"/>
      <c r="J352" s="68"/>
      <c r="K352" s="68"/>
      <c r="L352" s="68"/>
      <c r="M352" s="68"/>
      <c r="N352" s="68"/>
      <c r="O352" s="63"/>
    </row>
    <row r="353" spans="1:15" s="64" customFormat="1">
      <c r="A353" s="67"/>
      <c r="B353" s="68"/>
      <c r="C353" s="68"/>
      <c r="D353" s="68"/>
      <c r="E353" s="68"/>
      <c r="F353" s="68"/>
      <c r="G353" s="68"/>
      <c r="H353" s="68"/>
      <c r="I353" s="68"/>
      <c r="J353" s="68"/>
      <c r="K353" s="68"/>
      <c r="L353" s="68"/>
      <c r="M353" s="68"/>
      <c r="N353" s="68"/>
      <c r="O353" s="63"/>
    </row>
    <row r="354" spans="1:15" s="64" customFormat="1">
      <c r="A354" s="67"/>
      <c r="B354" s="68"/>
      <c r="C354" s="68"/>
      <c r="D354" s="68"/>
      <c r="E354" s="68"/>
      <c r="F354" s="68"/>
      <c r="G354" s="68"/>
      <c r="H354" s="68"/>
      <c r="I354" s="68"/>
      <c r="J354" s="68"/>
      <c r="K354" s="68"/>
      <c r="L354" s="68"/>
      <c r="M354" s="68"/>
      <c r="N354" s="68"/>
      <c r="O354" s="63"/>
    </row>
    <row r="355" spans="1:15" s="64" customFormat="1">
      <c r="A355" s="67"/>
      <c r="B355" s="68"/>
      <c r="C355" s="68"/>
      <c r="D355" s="68"/>
      <c r="E355" s="68"/>
      <c r="F355" s="68"/>
      <c r="G355" s="68"/>
      <c r="H355" s="68"/>
      <c r="I355" s="68"/>
      <c r="J355" s="68"/>
      <c r="K355" s="68"/>
      <c r="L355" s="68"/>
      <c r="M355" s="68"/>
      <c r="N355" s="68"/>
      <c r="O355" s="63"/>
    </row>
    <row r="356" spans="1:15" s="64" customFormat="1">
      <c r="A356" s="67"/>
      <c r="B356" s="68"/>
      <c r="C356" s="68"/>
      <c r="D356" s="68"/>
      <c r="E356" s="68"/>
      <c r="F356" s="68"/>
      <c r="G356" s="68"/>
      <c r="H356" s="68"/>
      <c r="I356" s="68"/>
      <c r="J356" s="68"/>
      <c r="K356" s="68"/>
      <c r="L356" s="68"/>
      <c r="M356" s="68"/>
      <c r="N356" s="68"/>
      <c r="O356" s="63"/>
    </row>
    <row r="357" spans="1:15" s="64" customFormat="1">
      <c r="A357" s="67"/>
      <c r="B357" s="68"/>
      <c r="C357" s="68"/>
      <c r="D357" s="68"/>
      <c r="E357" s="68"/>
      <c r="F357" s="68"/>
      <c r="G357" s="68"/>
      <c r="H357" s="68"/>
      <c r="I357" s="68"/>
      <c r="J357" s="68"/>
      <c r="K357" s="68"/>
      <c r="L357" s="68"/>
      <c r="M357" s="68"/>
      <c r="N357" s="68"/>
      <c r="O357" s="63"/>
    </row>
    <row r="358" spans="1:15" s="64" customFormat="1">
      <c r="A358" s="67"/>
      <c r="B358" s="68"/>
      <c r="C358" s="68"/>
      <c r="D358" s="68"/>
      <c r="E358" s="68"/>
      <c r="F358" s="68"/>
      <c r="G358" s="68"/>
      <c r="H358" s="68"/>
      <c r="I358" s="68"/>
      <c r="J358" s="68"/>
      <c r="K358" s="68"/>
      <c r="L358" s="68"/>
      <c r="M358" s="68"/>
      <c r="N358" s="68"/>
      <c r="O358" s="63"/>
    </row>
    <row r="359" spans="1:15" s="64" customFormat="1">
      <c r="A359" s="67"/>
      <c r="B359" s="68"/>
      <c r="C359" s="68"/>
      <c r="D359" s="68"/>
      <c r="E359" s="68"/>
      <c r="F359" s="68"/>
      <c r="G359" s="68"/>
      <c r="H359" s="68"/>
      <c r="I359" s="68"/>
      <c r="J359" s="68"/>
      <c r="K359" s="68"/>
      <c r="L359" s="68"/>
      <c r="M359" s="68"/>
      <c r="N359" s="68"/>
      <c r="O359" s="63"/>
    </row>
    <row r="360" spans="1:15" s="64" customFormat="1">
      <c r="A360" s="67"/>
      <c r="B360" s="68"/>
      <c r="C360" s="68"/>
      <c r="D360" s="68"/>
      <c r="E360" s="68"/>
      <c r="F360" s="68"/>
      <c r="G360" s="68"/>
      <c r="H360" s="68"/>
      <c r="I360" s="68"/>
      <c r="J360" s="68"/>
      <c r="K360" s="68"/>
      <c r="L360" s="68"/>
      <c r="M360" s="68"/>
      <c r="N360" s="68"/>
      <c r="O360" s="63"/>
    </row>
    <row r="361" spans="1:15" s="64" customFormat="1">
      <c r="A361" s="67"/>
      <c r="B361" s="68"/>
      <c r="C361" s="68"/>
      <c r="D361" s="68"/>
      <c r="E361" s="68"/>
      <c r="F361" s="68"/>
      <c r="G361" s="68"/>
      <c r="H361" s="68"/>
      <c r="I361" s="68"/>
      <c r="J361" s="68"/>
      <c r="K361" s="68"/>
      <c r="L361" s="68"/>
      <c r="M361" s="68"/>
      <c r="N361" s="68"/>
      <c r="O361" s="63"/>
    </row>
    <row r="362" spans="1:15" s="64" customFormat="1">
      <c r="A362" s="67"/>
      <c r="B362" s="68"/>
      <c r="C362" s="68"/>
      <c r="D362" s="68"/>
      <c r="E362" s="68"/>
      <c r="F362" s="68"/>
      <c r="G362" s="68"/>
      <c r="H362" s="68"/>
      <c r="I362" s="68"/>
      <c r="J362" s="68"/>
      <c r="K362" s="68"/>
      <c r="L362" s="68"/>
      <c r="M362" s="68"/>
      <c r="N362" s="68"/>
      <c r="O362" s="63"/>
    </row>
    <row r="363" spans="1:15" s="64" customFormat="1">
      <c r="A363" s="67"/>
      <c r="B363" s="68"/>
      <c r="C363" s="68"/>
      <c r="D363" s="68"/>
      <c r="E363" s="68"/>
      <c r="F363" s="68"/>
      <c r="G363" s="68"/>
      <c r="H363" s="68"/>
      <c r="I363" s="68"/>
      <c r="J363" s="68"/>
      <c r="K363" s="68"/>
      <c r="L363" s="68"/>
      <c r="M363" s="68"/>
      <c r="N363" s="68"/>
      <c r="O363" s="63"/>
    </row>
    <row r="364" spans="1:15" s="64" customFormat="1">
      <c r="A364" s="67"/>
      <c r="B364" s="68"/>
      <c r="C364" s="68"/>
      <c r="D364" s="68"/>
      <c r="E364" s="68"/>
      <c r="F364" s="68"/>
      <c r="G364" s="68"/>
      <c r="H364" s="68"/>
      <c r="I364" s="68"/>
      <c r="J364" s="68"/>
      <c r="K364" s="68"/>
      <c r="L364" s="68"/>
      <c r="M364" s="68"/>
      <c r="N364" s="68"/>
      <c r="O364" s="63"/>
    </row>
    <row r="365" spans="1:15" s="64" customFormat="1">
      <c r="A365" s="67"/>
      <c r="B365" s="68"/>
      <c r="C365" s="68"/>
      <c r="D365" s="68"/>
      <c r="E365" s="68"/>
      <c r="F365" s="68"/>
      <c r="G365" s="68"/>
      <c r="H365" s="68"/>
      <c r="I365" s="68"/>
      <c r="J365" s="68"/>
      <c r="K365" s="68"/>
      <c r="L365" s="68"/>
      <c r="M365" s="68"/>
      <c r="N365" s="68"/>
      <c r="O365" s="63"/>
    </row>
    <row r="366" spans="1:15" s="64" customFormat="1">
      <c r="A366" s="67"/>
      <c r="B366" s="68"/>
      <c r="C366" s="68"/>
      <c r="D366" s="68"/>
      <c r="E366" s="68"/>
      <c r="F366" s="68"/>
      <c r="G366" s="68"/>
      <c r="H366" s="68"/>
      <c r="I366" s="68"/>
      <c r="J366" s="68"/>
      <c r="K366" s="68"/>
      <c r="L366" s="68"/>
      <c r="M366" s="68"/>
      <c r="N366" s="68"/>
      <c r="O366" s="63"/>
    </row>
    <row r="367" spans="1:15" s="64" customFormat="1">
      <c r="A367" s="67"/>
      <c r="B367" s="68"/>
      <c r="C367" s="68"/>
      <c r="D367" s="68"/>
      <c r="E367" s="68"/>
      <c r="F367" s="68"/>
      <c r="G367" s="68"/>
      <c r="H367" s="68"/>
      <c r="I367" s="68"/>
      <c r="J367" s="68"/>
      <c r="K367" s="68"/>
      <c r="L367" s="68"/>
      <c r="M367" s="68"/>
      <c r="N367" s="68"/>
      <c r="O367" s="63"/>
    </row>
    <row r="368" spans="1:15" s="64" customFormat="1">
      <c r="A368" s="67"/>
      <c r="B368" s="68"/>
      <c r="C368" s="68"/>
      <c r="D368" s="68"/>
      <c r="E368" s="68"/>
      <c r="F368" s="68"/>
      <c r="G368" s="68"/>
      <c r="H368" s="68"/>
      <c r="I368" s="68"/>
      <c r="J368" s="68"/>
      <c r="K368" s="68"/>
      <c r="L368" s="68"/>
      <c r="M368" s="68"/>
      <c r="N368" s="68"/>
      <c r="O368" s="63"/>
    </row>
    <row r="369" spans="1:15" s="64" customFormat="1">
      <c r="A369" s="67"/>
      <c r="B369" s="68"/>
      <c r="C369" s="68"/>
      <c r="D369" s="68"/>
      <c r="E369" s="68"/>
      <c r="F369" s="68"/>
      <c r="G369" s="68"/>
      <c r="H369" s="68"/>
      <c r="I369" s="68"/>
      <c r="J369" s="68"/>
      <c r="K369" s="68"/>
      <c r="L369" s="68"/>
      <c r="M369" s="68"/>
      <c r="N369" s="68"/>
      <c r="O369" s="63"/>
    </row>
    <row r="370" spans="1:15" s="64" customFormat="1">
      <c r="A370" s="67"/>
      <c r="B370" s="68"/>
      <c r="C370" s="68"/>
      <c r="D370" s="68"/>
      <c r="E370" s="68"/>
      <c r="F370" s="68"/>
      <c r="G370" s="68"/>
      <c r="H370" s="68"/>
      <c r="I370" s="68"/>
      <c r="J370" s="68"/>
      <c r="K370" s="68"/>
      <c r="L370" s="68"/>
      <c r="M370" s="68"/>
      <c r="N370" s="68"/>
      <c r="O370" s="63"/>
    </row>
    <row r="371" spans="1:15" s="64" customFormat="1">
      <c r="A371" s="67"/>
      <c r="B371" s="68"/>
      <c r="C371" s="68"/>
      <c r="D371" s="68"/>
      <c r="E371" s="68"/>
      <c r="F371" s="68"/>
      <c r="G371" s="68"/>
      <c r="H371" s="68"/>
      <c r="I371" s="68"/>
      <c r="J371" s="68"/>
      <c r="K371" s="68"/>
      <c r="L371" s="68"/>
      <c r="M371" s="68"/>
      <c r="N371" s="68"/>
      <c r="O371" s="63"/>
    </row>
    <row r="372" spans="1:15" s="64" customFormat="1">
      <c r="A372" s="67"/>
      <c r="B372" s="68"/>
      <c r="C372" s="68"/>
      <c r="D372" s="68"/>
      <c r="E372" s="68"/>
      <c r="F372" s="68"/>
      <c r="G372" s="68"/>
      <c r="H372" s="68"/>
      <c r="I372" s="68"/>
      <c r="J372" s="68"/>
      <c r="K372" s="68"/>
      <c r="L372" s="68"/>
      <c r="M372" s="68"/>
      <c r="N372" s="68"/>
      <c r="O372" s="63"/>
    </row>
    <row r="373" spans="1:15" s="64" customFormat="1">
      <c r="A373" s="67"/>
      <c r="B373" s="68"/>
      <c r="C373" s="68"/>
      <c r="D373" s="68"/>
      <c r="E373" s="68"/>
      <c r="F373" s="68"/>
      <c r="G373" s="68"/>
      <c r="H373" s="68"/>
      <c r="I373" s="68"/>
      <c r="J373" s="68"/>
      <c r="K373" s="68"/>
      <c r="L373" s="68"/>
      <c r="M373" s="68"/>
      <c r="N373" s="68"/>
      <c r="O373" s="63"/>
    </row>
    <row r="374" spans="1:15" s="64" customFormat="1">
      <c r="A374" s="67"/>
      <c r="B374" s="68"/>
      <c r="C374" s="68"/>
      <c r="D374" s="68"/>
      <c r="E374" s="68"/>
      <c r="F374" s="68"/>
      <c r="G374" s="68"/>
      <c r="H374" s="68"/>
      <c r="I374" s="68"/>
      <c r="J374" s="68"/>
      <c r="K374" s="68"/>
      <c r="L374" s="68"/>
      <c r="M374" s="68"/>
      <c r="N374" s="68"/>
      <c r="O374" s="63"/>
    </row>
    <row r="375" spans="1:15" s="64" customFormat="1">
      <c r="A375" s="67"/>
      <c r="B375" s="68"/>
      <c r="C375" s="68"/>
      <c r="D375" s="68"/>
      <c r="E375" s="68"/>
      <c r="F375" s="68"/>
      <c r="G375" s="68"/>
      <c r="H375" s="68"/>
      <c r="I375" s="68"/>
      <c r="J375" s="68"/>
      <c r="K375" s="68"/>
      <c r="L375" s="68"/>
      <c r="M375" s="68"/>
      <c r="N375" s="68"/>
      <c r="O375" s="63"/>
    </row>
    <row r="376" spans="1:15" s="64" customFormat="1">
      <c r="A376" s="67"/>
      <c r="B376" s="68"/>
      <c r="C376" s="68"/>
      <c r="D376" s="68"/>
      <c r="E376" s="68"/>
      <c r="F376" s="68"/>
      <c r="G376" s="68"/>
      <c r="H376" s="68"/>
      <c r="I376" s="68"/>
      <c r="J376" s="68"/>
      <c r="K376" s="68"/>
      <c r="L376" s="68"/>
      <c r="M376" s="68"/>
      <c r="N376" s="68"/>
      <c r="O376" s="63"/>
    </row>
    <row r="377" spans="1:15" s="64" customFormat="1">
      <c r="A377" s="67"/>
      <c r="B377" s="68"/>
      <c r="C377" s="68"/>
      <c r="D377" s="68"/>
      <c r="E377" s="68"/>
      <c r="F377" s="68"/>
      <c r="G377" s="68"/>
      <c r="H377" s="68"/>
      <c r="I377" s="68"/>
      <c r="J377" s="68"/>
      <c r="K377" s="68"/>
      <c r="L377" s="68"/>
      <c r="M377" s="68"/>
      <c r="N377" s="68"/>
      <c r="O377" s="63"/>
    </row>
    <row r="378" spans="1:15" s="64" customFormat="1">
      <c r="A378" s="67"/>
      <c r="B378" s="68"/>
      <c r="C378" s="68"/>
      <c r="D378" s="68"/>
      <c r="E378" s="68"/>
      <c r="F378" s="68"/>
      <c r="G378" s="68"/>
      <c r="H378" s="68"/>
      <c r="I378" s="68"/>
      <c r="J378" s="68"/>
      <c r="K378" s="68"/>
      <c r="L378" s="68"/>
      <c r="M378" s="68"/>
      <c r="N378" s="68"/>
      <c r="O378" s="63"/>
    </row>
    <row r="379" spans="1:15" s="64" customFormat="1">
      <c r="A379" s="67"/>
      <c r="B379" s="68"/>
      <c r="C379" s="68"/>
      <c r="D379" s="68"/>
      <c r="E379" s="68"/>
      <c r="F379" s="68"/>
      <c r="G379" s="68"/>
      <c r="H379" s="68"/>
      <c r="I379" s="68"/>
      <c r="J379" s="68"/>
      <c r="K379" s="68"/>
      <c r="L379" s="68"/>
      <c r="M379" s="68"/>
      <c r="N379" s="68"/>
      <c r="O379" s="63"/>
    </row>
    <row r="380" spans="1:15" s="64" customFormat="1">
      <c r="A380" s="67"/>
      <c r="B380" s="68"/>
      <c r="C380" s="68"/>
      <c r="D380" s="68"/>
      <c r="E380" s="68"/>
      <c r="F380" s="68"/>
      <c r="G380" s="68"/>
      <c r="H380" s="68"/>
      <c r="I380" s="68"/>
      <c r="J380" s="68"/>
      <c r="K380" s="68"/>
      <c r="L380" s="68"/>
      <c r="M380" s="68"/>
      <c r="N380" s="68"/>
      <c r="O380" s="63"/>
    </row>
    <row r="381" spans="1:15" s="64" customFormat="1">
      <c r="A381" s="67"/>
      <c r="B381" s="68"/>
      <c r="C381" s="68"/>
      <c r="D381" s="68"/>
      <c r="E381" s="68"/>
      <c r="F381" s="68"/>
      <c r="G381" s="68"/>
      <c r="H381" s="68"/>
      <c r="I381" s="68"/>
      <c r="J381" s="68"/>
      <c r="K381" s="68"/>
      <c r="L381" s="68"/>
      <c r="M381" s="68"/>
      <c r="N381" s="68"/>
      <c r="O381" s="63"/>
    </row>
    <row r="382" spans="1:15" s="64" customFormat="1">
      <c r="A382" s="67"/>
      <c r="B382" s="68"/>
      <c r="C382" s="68"/>
      <c r="D382" s="68"/>
      <c r="E382" s="68"/>
      <c r="F382" s="68"/>
      <c r="G382" s="68"/>
      <c r="H382" s="68"/>
      <c r="I382" s="68"/>
      <c r="J382" s="68"/>
      <c r="K382" s="68"/>
      <c r="L382" s="68"/>
      <c r="M382" s="68"/>
      <c r="N382" s="68"/>
      <c r="O382" s="63"/>
    </row>
    <row r="383" spans="1:15" s="64" customFormat="1">
      <c r="A383" s="67"/>
      <c r="B383" s="68"/>
      <c r="C383" s="68"/>
      <c r="D383" s="68"/>
      <c r="E383" s="68"/>
      <c r="F383" s="68"/>
      <c r="G383" s="68"/>
      <c r="H383" s="68"/>
      <c r="I383" s="68"/>
      <c r="J383" s="68"/>
      <c r="K383" s="68"/>
      <c r="L383" s="68"/>
      <c r="M383" s="68"/>
      <c r="N383" s="68"/>
      <c r="O383" s="63"/>
    </row>
    <row r="384" spans="1:15" s="64" customFormat="1">
      <c r="A384" s="67"/>
      <c r="B384" s="68"/>
      <c r="C384" s="68"/>
      <c r="D384" s="68"/>
      <c r="E384" s="68"/>
      <c r="F384" s="68"/>
      <c r="G384" s="68"/>
      <c r="H384" s="68"/>
      <c r="I384" s="68"/>
      <c r="J384" s="68"/>
      <c r="K384" s="68"/>
      <c r="L384" s="68"/>
      <c r="M384" s="68"/>
      <c r="N384" s="68"/>
      <c r="O384" s="63"/>
    </row>
    <row r="385" spans="1:15" s="64" customFormat="1">
      <c r="A385" s="67"/>
      <c r="B385" s="68"/>
      <c r="C385" s="68"/>
      <c r="D385" s="68"/>
      <c r="E385" s="68"/>
      <c r="F385" s="68"/>
      <c r="G385" s="68"/>
      <c r="H385" s="68"/>
      <c r="I385" s="68"/>
      <c r="J385" s="68"/>
      <c r="K385" s="68"/>
      <c r="L385" s="68"/>
      <c r="M385" s="68"/>
      <c r="N385" s="68"/>
      <c r="O385" s="63"/>
    </row>
    <row r="386" spans="1:15" s="64" customFormat="1">
      <c r="A386" s="67"/>
      <c r="B386" s="68"/>
      <c r="C386" s="68"/>
      <c r="D386" s="68"/>
      <c r="E386" s="68"/>
      <c r="F386" s="68"/>
      <c r="G386" s="68"/>
      <c r="H386" s="68"/>
      <c r="I386" s="68"/>
      <c r="J386" s="68"/>
      <c r="K386" s="68"/>
      <c r="L386" s="68"/>
      <c r="M386" s="68"/>
      <c r="N386" s="68"/>
      <c r="O386" s="63"/>
    </row>
    <row r="387" spans="1:15" s="64" customFormat="1">
      <c r="A387" s="67"/>
      <c r="B387" s="68"/>
      <c r="C387" s="68"/>
      <c r="D387" s="68"/>
      <c r="E387" s="68"/>
      <c r="F387" s="68"/>
      <c r="G387" s="68"/>
      <c r="H387" s="68"/>
      <c r="I387" s="68"/>
      <c r="J387" s="68"/>
      <c r="K387" s="68"/>
      <c r="L387" s="68"/>
      <c r="M387" s="68"/>
      <c r="N387" s="68"/>
      <c r="O387" s="63"/>
    </row>
    <row r="388" spans="1:15" s="64" customFormat="1">
      <c r="A388" s="67"/>
      <c r="B388" s="68"/>
      <c r="C388" s="68"/>
      <c r="D388" s="68"/>
      <c r="E388" s="68"/>
      <c r="F388" s="68"/>
      <c r="G388" s="68"/>
      <c r="H388" s="68"/>
      <c r="I388" s="68"/>
      <c r="J388" s="68"/>
      <c r="K388" s="68"/>
      <c r="L388" s="68"/>
      <c r="M388" s="68"/>
      <c r="N388" s="68"/>
      <c r="O388" s="63"/>
    </row>
    <row r="389" spans="1:15" s="64" customFormat="1">
      <c r="A389" s="67"/>
      <c r="B389" s="68"/>
      <c r="C389" s="68"/>
      <c r="D389" s="68"/>
      <c r="E389" s="68"/>
      <c r="F389" s="68"/>
      <c r="G389" s="68"/>
      <c r="H389" s="68"/>
      <c r="I389" s="68"/>
      <c r="J389" s="68"/>
      <c r="K389" s="68"/>
      <c r="L389" s="68"/>
      <c r="M389" s="68"/>
      <c r="N389" s="68"/>
      <c r="O389" s="63"/>
    </row>
    <row r="390" spans="1:15" s="64" customFormat="1">
      <c r="A390" s="67"/>
      <c r="B390" s="68"/>
      <c r="C390" s="68"/>
      <c r="D390" s="68"/>
      <c r="E390" s="68"/>
      <c r="F390" s="68"/>
      <c r="G390" s="68"/>
      <c r="H390" s="68"/>
      <c r="I390" s="68"/>
      <c r="J390" s="68"/>
      <c r="K390" s="68"/>
      <c r="L390" s="68"/>
      <c r="M390" s="68"/>
      <c r="N390" s="68"/>
      <c r="O390" s="63"/>
    </row>
    <row r="391" spans="1:15" s="64" customFormat="1">
      <c r="A391" s="67"/>
      <c r="B391" s="68"/>
      <c r="C391" s="68"/>
      <c r="D391" s="68"/>
      <c r="E391" s="68"/>
      <c r="F391" s="68"/>
      <c r="G391" s="68"/>
      <c r="H391" s="68"/>
      <c r="I391" s="68"/>
      <c r="J391" s="68"/>
      <c r="K391" s="68"/>
      <c r="L391" s="68"/>
      <c r="M391" s="68"/>
      <c r="N391" s="68"/>
      <c r="O391" s="63"/>
    </row>
    <row r="392" spans="1:15" s="64" customFormat="1">
      <c r="A392" s="67"/>
      <c r="B392" s="68"/>
      <c r="C392" s="68"/>
      <c r="D392" s="68"/>
      <c r="E392" s="68"/>
      <c r="F392" s="68"/>
      <c r="G392" s="68"/>
      <c r="H392" s="68"/>
      <c r="I392" s="68"/>
      <c r="J392" s="68"/>
      <c r="K392" s="68"/>
      <c r="L392" s="68"/>
      <c r="M392" s="68"/>
      <c r="N392" s="68"/>
      <c r="O392" s="63"/>
    </row>
    <row r="393" spans="1:15" s="64" customFormat="1">
      <c r="A393" s="67"/>
      <c r="B393" s="68"/>
      <c r="C393" s="68"/>
      <c r="D393" s="68"/>
      <c r="E393" s="68"/>
      <c r="F393" s="68"/>
      <c r="G393" s="68"/>
      <c r="H393" s="68"/>
      <c r="I393" s="68"/>
      <c r="J393" s="68"/>
      <c r="K393" s="68"/>
      <c r="L393" s="68"/>
      <c r="M393" s="68"/>
      <c r="N393" s="68"/>
      <c r="O393" s="63"/>
    </row>
    <row r="394" spans="1:15" s="64" customFormat="1">
      <c r="A394" s="67"/>
      <c r="B394" s="68"/>
      <c r="C394" s="68"/>
      <c r="D394" s="68"/>
      <c r="E394" s="68"/>
      <c r="F394" s="68"/>
      <c r="G394" s="68"/>
      <c r="H394" s="68"/>
      <c r="I394" s="68"/>
      <c r="J394" s="68"/>
      <c r="K394" s="68"/>
      <c r="L394" s="68"/>
      <c r="M394" s="68"/>
      <c r="N394" s="68"/>
      <c r="O394" s="63"/>
    </row>
    <row r="395" spans="1:15" s="64" customFormat="1">
      <c r="A395" s="67"/>
      <c r="B395" s="68"/>
      <c r="C395" s="68"/>
      <c r="D395" s="68"/>
      <c r="E395" s="68"/>
      <c r="F395" s="68"/>
      <c r="G395" s="68"/>
      <c r="H395" s="68"/>
      <c r="I395" s="68"/>
      <c r="J395" s="68"/>
      <c r="K395" s="68"/>
      <c r="L395" s="68"/>
      <c r="M395" s="68"/>
      <c r="N395" s="68"/>
      <c r="O395" s="63"/>
    </row>
    <row r="396" spans="1:15" s="64" customFormat="1">
      <c r="A396" s="67"/>
      <c r="B396" s="68"/>
      <c r="C396" s="68"/>
      <c r="D396" s="68"/>
      <c r="E396" s="68"/>
      <c r="F396" s="68"/>
      <c r="G396" s="68"/>
      <c r="H396" s="68"/>
      <c r="I396" s="68"/>
      <c r="J396" s="68"/>
      <c r="K396" s="68"/>
      <c r="L396" s="68"/>
      <c r="M396" s="68"/>
      <c r="N396" s="68"/>
      <c r="O396" s="63"/>
    </row>
    <row r="397" spans="1:15" s="64" customFormat="1">
      <c r="A397" s="67"/>
      <c r="B397" s="68"/>
      <c r="C397" s="68"/>
      <c r="D397" s="68"/>
      <c r="E397" s="68"/>
      <c r="F397" s="68"/>
      <c r="G397" s="68"/>
      <c r="H397" s="68"/>
      <c r="I397" s="68"/>
      <c r="J397" s="68"/>
      <c r="K397" s="68"/>
      <c r="L397" s="68"/>
      <c r="M397" s="68"/>
      <c r="N397" s="68"/>
      <c r="O397" s="63"/>
    </row>
    <row r="398" spans="1:15" s="64" customFormat="1">
      <c r="A398" s="67"/>
      <c r="B398" s="68"/>
      <c r="C398" s="68"/>
      <c r="D398" s="68"/>
      <c r="E398" s="68"/>
      <c r="F398" s="68"/>
      <c r="G398" s="68"/>
      <c r="H398" s="68"/>
      <c r="I398" s="68"/>
      <c r="J398" s="68"/>
      <c r="K398" s="68"/>
      <c r="L398" s="68"/>
      <c r="M398" s="68"/>
      <c r="N398" s="68"/>
      <c r="O398" s="63"/>
    </row>
    <row r="399" spans="1:15" s="64" customFormat="1">
      <c r="A399" s="67"/>
      <c r="B399" s="68"/>
      <c r="C399" s="68"/>
      <c r="D399" s="68"/>
      <c r="E399" s="68"/>
      <c r="F399" s="68"/>
      <c r="G399" s="68"/>
      <c r="H399" s="68"/>
      <c r="I399" s="68"/>
      <c r="J399" s="68"/>
      <c r="K399" s="68"/>
      <c r="L399" s="68"/>
      <c r="M399" s="68"/>
      <c r="N399" s="68"/>
      <c r="O399" s="63"/>
    </row>
    <row r="400" spans="1:15" s="64" customFormat="1">
      <c r="A400" s="67"/>
      <c r="B400" s="68"/>
      <c r="C400" s="68"/>
      <c r="D400" s="68"/>
      <c r="E400" s="68"/>
      <c r="F400" s="68"/>
      <c r="G400" s="68"/>
      <c r="H400" s="68"/>
      <c r="I400" s="68"/>
      <c r="J400" s="68"/>
      <c r="K400" s="68"/>
      <c r="L400" s="68"/>
      <c r="M400" s="68"/>
      <c r="N400" s="68"/>
      <c r="O400" s="63"/>
    </row>
    <row r="401" spans="1:15" s="64" customFormat="1">
      <c r="A401" s="67"/>
      <c r="B401" s="68"/>
      <c r="C401" s="68"/>
      <c r="D401" s="68"/>
      <c r="E401" s="68"/>
      <c r="F401" s="68"/>
      <c r="G401" s="68"/>
      <c r="H401" s="68"/>
      <c r="I401" s="68"/>
      <c r="J401" s="68"/>
      <c r="K401" s="68"/>
      <c r="L401" s="68"/>
      <c r="M401" s="68"/>
      <c r="N401" s="68"/>
      <c r="O401" s="63"/>
    </row>
    <row r="402" spans="1:15" s="64" customFormat="1">
      <c r="A402" s="67"/>
      <c r="B402" s="68"/>
      <c r="C402" s="68"/>
      <c r="D402" s="68"/>
      <c r="E402" s="68"/>
      <c r="F402" s="68"/>
      <c r="G402" s="68"/>
      <c r="H402" s="68"/>
      <c r="I402" s="68"/>
      <c r="J402" s="68"/>
      <c r="K402" s="68"/>
      <c r="L402" s="68"/>
      <c r="M402" s="68"/>
      <c r="N402" s="68"/>
      <c r="O402" s="63"/>
    </row>
    <row r="403" spans="1:15" s="64" customFormat="1">
      <c r="A403" s="67"/>
      <c r="B403" s="68"/>
      <c r="C403" s="68"/>
      <c r="D403" s="68"/>
      <c r="E403" s="68"/>
      <c r="F403" s="68"/>
      <c r="G403" s="68"/>
      <c r="H403" s="68"/>
      <c r="I403" s="68"/>
      <c r="J403" s="68"/>
      <c r="K403" s="68"/>
      <c r="L403" s="68"/>
      <c r="M403" s="68"/>
      <c r="N403" s="68"/>
      <c r="O403" s="63"/>
    </row>
    <row r="404" spans="1:15" s="64" customFormat="1">
      <c r="A404" s="67"/>
      <c r="B404" s="68"/>
      <c r="C404" s="68"/>
      <c r="D404" s="68"/>
      <c r="E404" s="68"/>
      <c r="F404" s="68"/>
      <c r="G404" s="68"/>
      <c r="H404" s="68"/>
      <c r="I404" s="68"/>
      <c r="J404" s="68"/>
      <c r="K404" s="68"/>
      <c r="L404" s="68"/>
      <c r="M404" s="68"/>
      <c r="N404" s="68"/>
      <c r="O404" s="63"/>
    </row>
    <row r="405" spans="1:15" s="64" customFormat="1">
      <c r="A405" s="67"/>
      <c r="B405" s="68"/>
      <c r="C405" s="68"/>
      <c r="D405" s="68"/>
      <c r="E405" s="68"/>
      <c r="F405" s="68"/>
      <c r="G405" s="68"/>
      <c r="H405" s="68"/>
      <c r="I405" s="68"/>
      <c r="J405" s="68"/>
      <c r="K405" s="68"/>
      <c r="L405" s="68"/>
      <c r="M405" s="68"/>
      <c r="N405" s="68"/>
      <c r="O405" s="63"/>
    </row>
    <row r="406" spans="1:15" s="64" customFormat="1">
      <c r="A406" s="67"/>
      <c r="B406" s="68"/>
      <c r="C406" s="68"/>
      <c r="D406" s="68"/>
      <c r="E406" s="68"/>
      <c r="F406" s="68"/>
      <c r="G406" s="68"/>
      <c r="H406" s="68"/>
      <c r="I406" s="68"/>
      <c r="J406" s="68"/>
      <c r="K406" s="68"/>
      <c r="L406" s="68"/>
      <c r="M406" s="68"/>
      <c r="N406" s="68"/>
      <c r="O406" s="63"/>
    </row>
    <row r="407" spans="1:15" s="64" customFormat="1">
      <c r="A407" s="67"/>
      <c r="B407" s="68"/>
      <c r="C407" s="68"/>
      <c r="D407" s="68"/>
      <c r="E407" s="68"/>
      <c r="F407" s="68"/>
      <c r="G407" s="68"/>
      <c r="H407" s="68"/>
      <c r="I407" s="68"/>
      <c r="J407" s="68"/>
      <c r="K407" s="68"/>
      <c r="L407" s="68"/>
      <c r="M407" s="68"/>
      <c r="N407" s="68"/>
      <c r="O407" s="63"/>
    </row>
    <row r="408" spans="1:15" s="64" customFormat="1">
      <c r="A408" s="67"/>
      <c r="B408" s="68"/>
      <c r="C408" s="68"/>
      <c r="D408" s="68"/>
      <c r="E408" s="68"/>
      <c r="F408" s="68"/>
      <c r="G408" s="68"/>
      <c r="H408" s="68"/>
      <c r="I408" s="68"/>
      <c r="J408" s="68"/>
      <c r="K408" s="68"/>
      <c r="L408" s="68"/>
      <c r="M408" s="68"/>
      <c r="N408" s="68"/>
      <c r="O408" s="63"/>
    </row>
    <row r="409" spans="1:15" s="64" customFormat="1">
      <c r="A409" s="67"/>
      <c r="B409" s="68"/>
      <c r="C409" s="68"/>
      <c r="D409" s="68"/>
      <c r="E409" s="68"/>
      <c r="F409" s="68"/>
      <c r="G409" s="68"/>
      <c r="H409" s="68"/>
      <c r="I409" s="68"/>
      <c r="J409" s="68"/>
      <c r="K409" s="68"/>
      <c r="L409" s="68"/>
      <c r="M409" s="68"/>
      <c r="N409" s="68"/>
      <c r="O409" s="63"/>
    </row>
    <row r="410" spans="1:15" s="64" customFormat="1">
      <c r="A410" s="67"/>
      <c r="B410" s="68"/>
      <c r="C410" s="68"/>
      <c r="D410" s="68"/>
      <c r="E410" s="68"/>
      <c r="F410" s="68"/>
      <c r="G410" s="68"/>
      <c r="H410" s="68"/>
      <c r="I410" s="68"/>
      <c r="J410" s="68"/>
      <c r="K410" s="68"/>
      <c r="L410" s="68"/>
      <c r="M410" s="68"/>
      <c r="N410" s="68"/>
      <c r="O410" s="63"/>
    </row>
    <row r="411" spans="1:15" s="64" customFormat="1">
      <c r="A411" s="67"/>
      <c r="B411" s="68"/>
      <c r="C411" s="68"/>
      <c r="D411" s="68"/>
      <c r="E411" s="68"/>
      <c r="F411" s="68"/>
      <c r="G411" s="68"/>
      <c r="H411" s="68"/>
      <c r="I411" s="68"/>
      <c r="J411" s="68"/>
      <c r="K411" s="68"/>
      <c r="L411" s="68"/>
      <c r="M411" s="68"/>
      <c r="N411" s="68"/>
      <c r="O411" s="63"/>
    </row>
    <row r="412" spans="1:15" s="64" customFormat="1">
      <c r="A412" s="67"/>
      <c r="B412" s="68"/>
      <c r="C412" s="68"/>
      <c r="D412" s="68"/>
      <c r="E412" s="68"/>
      <c r="F412" s="68"/>
      <c r="G412" s="68"/>
      <c r="H412" s="68"/>
      <c r="I412" s="68"/>
      <c r="J412" s="68"/>
      <c r="K412" s="68"/>
      <c r="L412" s="68"/>
      <c r="M412" s="68"/>
      <c r="N412" s="68"/>
      <c r="O412" s="63"/>
    </row>
    <row r="413" spans="1:15" s="64" customFormat="1">
      <c r="A413" s="67"/>
      <c r="B413" s="68"/>
      <c r="C413" s="68"/>
      <c r="D413" s="68"/>
      <c r="E413" s="68"/>
      <c r="F413" s="68"/>
      <c r="G413" s="68"/>
      <c r="H413" s="68"/>
      <c r="I413" s="68"/>
      <c r="J413" s="68"/>
      <c r="K413" s="68"/>
      <c r="L413" s="68"/>
      <c r="M413" s="68"/>
      <c r="N413" s="68"/>
      <c r="O413" s="63"/>
    </row>
    <row r="414" spans="1:15" s="64" customFormat="1">
      <c r="A414" s="67"/>
      <c r="B414" s="68"/>
      <c r="C414" s="68"/>
      <c r="D414" s="68"/>
      <c r="E414" s="68"/>
      <c r="F414" s="68"/>
      <c r="G414" s="68"/>
      <c r="H414" s="68"/>
      <c r="I414" s="68"/>
      <c r="J414" s="68"/>
      <c r="K414" s="68"/>
      <c r="L414" s="68"/>
      <c r="M414" s="68"/>
      <c r="N414" s="68"/>
      <c r="O414" s="63"/>
    </row>
    <row r="415" spans="1:15" s="64" customFormat="1">
      <c r="A415" s="67"/>
      <c r="B415" s="68"/>
      <c r="C415" s="68"/>
      <c r="D415" s="68"/>
      <c r="E415" s="68"/>
      <c r="F415" s="68"/>
      <c r="G415" s="68"/>
      <c r="H415" s="68"/>
      <c r="I415" s="68"/>
      <c r="J415" s="68"/>
      <c r="K415" s="68"/>
      <c r="L415" s="68"/>
      <c r="M415" s="68"/>
      <c r="N415" s="68"/>
      <c r="O415" s="63"/>
    </row>
    <row r="416" spans="1:15" s="64" customFormat="1">
      <c r="A416" s="67"/>
      <c r="B416" s="68"/>
      <c r="C416" s="68"/>
      <c r="D416" s="68"/>
      <c r="E416" s="68"/>
      <c r="F416" s="68"/>
      <c r="G416" s="68"/>
      <c r="H416" s="68"/>
      <c r="I416" s="68"/>
      <c r="J416" s="68"/>
      <c r="K416" s="68"/>
      <c r="L416" s="68"/>
      <c r="M416" s="68"/>
      <c r="N416" s="68"/>
      <c r="O416" s="63"/>
    </row>
    <row r="417" spans="1:15" s="64" customFormat="1">
      <c r="A417" s="67"/>
      <c r="B417" s="68"/>
      <c r="C417" s="68"/>
      <c r="D417" s="68"/>
      <c r="E417" s="68"/>
      <c r="F417" s="68"/>
      <c r="G417" s="68"/>
      <c r="H417" s="68"/>
      <c r="I417" s="68"/>
      <c r="J417" s="68"/>
      <c r="K417" s="68"/>
      <c r="L417" s="68"/>
      <c r="M417" s="68"/>
      <c r="N417" s="68"/>
      <c r="O417" s="63"/>
    </row>
    <row r="418" spans="1:15" s="64" customFormat="1">
      <c r="A418" s="67"/>
      <c r="B418" s="68"/>
      <c r="C418" s="68"/>
      <c r="D418" s="68"/>
      <c r="E418" s="68"/>
      <c r="F418" s="68"/>
      <c r="G418" s="68"/>
      <c r="H418" s="68"/>
      <c r="I418" s="68"/>
      <c r="J418" s="68"/>
      <c r="K418" s="68"/>
      <c r="L418" s="68"/>
      <c r="M418" s="68"/>
      <c r="N418" s="68"/>
      <c r="O418" s="63"/>
    </row>
    <row r="419" spans="1:15" s="64" customFormat="1">
      <c r="A419" s="67"/>
      <c r="B419" s="68"/>
      <c r="C419" s="68"/>
      <c r="D419" s="68"/>
      <c r="E419" s="68"/>
      <c r="F419" s="68"/>
      <c r="G419" s="68"/>
      <c r="H419" s="68"/>
      <c r="I419" s="68"/>
      <c r="J419" s="68"/>
      <c r="K419" s="68"/>
      <c r="L419" s="68"/>
      <c r="M419" s="68"/>
      <c r="N419" s="68"/>
      <c r="O419" s="63"/>
    </row>
    <row r="420" spans="1:15" s="64" customFormat="1">
      <c r="A420" s="67"/>
      <c r="B420" s="68"/>
      <c r="C420" s="68"/>
      <c r="D420" s="68"/>
      <c r="E420" s="68"/>
      <c r="F420" s="68"/>
      <c r="G420" s="68"/>
      <c r="H420" s="68"/>
      <c r="I420" s="68"/>
      <c r="J420" s="68"/>
      <c r="K420" s="68"/>
      <c r="L420" s="68"/>
      <c r="M420" s="68"/>
      <c r="N420" s="68"/>
      <c r="O420" s="63"/>
    </row>
    <row r="421" spans="1:15" s="64" customFormat="1">
      <c r="A421" s="67"/>
      <c r="B421" s="68"/>
      <c r="C421" s="68"/>
      <c r="D421" s="68"/>
      <c r="E421" s="68"/>
      <c r="F421" s="68"/>
      <c r="G421" s="68"/>
      <c r="H421" s="68"/>
      <c r="I421" s="68"/>
      <c r="J421" s="68"/>
      <c r="K421" s="68"/>
      <c r="L421" s="68"/>
      <c r="M421" s="68"/>
      <c r="N421" s="68"/>
      <c r="O421" s="63"/>
    </row>
    <row r="422" spans="1:15" s="64" customFormat="1">
      <c r="A422" s="67"/>
      <c r="B422" s="68"/>
      <c r="C422" s="68"/>
      <c r="D422" s="68"/>
      <c r="E422" s="68"/>
      <c r="F422" s="68"/>
      <c r="G422" s="68"/>
      <c r="H422" s="68"/>
      <c r="I422" s="68"/>
      <c r="J422" s="68"/>
      <c r="K422" s="68"/>
      <c r="L422" s="68"/>
      <c r="M422" s="68"/>
      <c r="N422" s="68"/>
      <c r="O422" s="63"/>
    </row>
    <row r="423" spans="1:15" s="64" customFormat="1">
      <c r="A423" s="67"/>
      <c r="B423" s="68"/>
      <c r="C423" s="68"/>
      <c r="D423" s="68"/>
      <c r="E423" s="68"/>
      <c r="F423" s="68"/>
      <c r="G423" s="68"/>
      <c r="H423" s="68"/>
      <c r="I423" s="68"/>
      <c r="J423" s="68"/>
      <c r="K423" s="68"/>
      <c r="L423" s="68"/>
      <c r="M423" s="68"/>
      <c r="N423" s="68"/>
      <c r="O423" s="63"/>
    </row>
    <row r="424" spans="1:15" s="64" customFormat="1">
      <c r="A424" s="67"/>
      <c r="B424" s="68"/>
      <c r="C424" s="68"/>
      <c r="D424" s="68"/>
      <c r="E424" s="68"/>
      <c r="F424" s="68"/>
      <c r="G424" s="68"/>
      <c r="H424" s="68"/>
      <c r="I424" s="68"/>
      <c r="J424" s="68"/>
      <c r="K424" s="68"/>
      <c r="L424" s="68"/>
      <c r="M424" s="68"/>
      <c r="N424" s="68"/>
      <c r="O424" s="63"/>
    </row>
    <row r="425" spans="1:15" s="64" customFormat="1">
      <c r="A425" s="67"/>
      <c r="B425" s="68"/>
      <c r="C425" s="68"/>
      <c r="D425" s="68"/>
      <c r="E425" s="68"/>
      <c r="F425" s="68"/>
      <c r="G425" s="68"/>
      <c r="H425" s="68"/>
      <c r="I425" s="68"/>
      <c r="J425" s="68"/>
      <c r="K425" s="68"/>
      <c r="L425" s="68"/>
      <c r="M425" s="68"/>
      <c r="N425" s="68"/>
      <c r="O425" s="63"/>
    </row>
    <row r="426" spans="1:15" s="64" customFormat="1">
      <c r="A426" s="67"/>
      <c r="B426" s="68"/>
      <c r="C426" s="68"/>
      <c r="D426" s="68"/>
      <c r="E426" s="68"/>
      <c r="F426" s="68"/>
      <c r="G426" s="68"/>
      <c r="H426" s="68"/>
      <c r="I426" s="68"/>
      <c r="J426" s="68"/>
      <c r="K426" s="68"/>
      <c r="L426" s="68"/>
      <c r="M426" s="68"/>
      <c r="N426" s="68"/>
      <c r="O426" s="63"/>
    </row>
    <row r="427" spans="1:15" s="64" customFormat="1">
      <c r="A427" s="67"/>
      <c r="B427" s="68"/>
      <c r="C427" s="68"/>
      <c r="D427" s="68"/>
      <c r="E427" s="68"/>
      <c r="F427" s="68"/>
      <c r="G427" s="68"/>
      <c r="H427" s="68"/>
      <c r="I427" s="68"/>
      <c r="J427" s="68"/>
      <c r="K427" s="68"/>
      <c r="L427" s="68"/>
      <c r="M427" s="68"/>
      <c r="N427" s="68"/>
      <c r="O427" s="63"/>
    </row>
    <row r="428" spans="1:15" s="64" customFormat="1">
      <c r="A428" s="67"/>
      <c r="B428" s="68"/>
      <c r="C428" s="68"/>
      <c r="D428" s="68"/>
      <c r="E428" s="68"/>
      <c r="F428" s="68"/>
      <c r="G428" s="68"/>
      <c r="H428" s="68"/>
      <c r="I428" s="68"/>
      <c r="J428" s="68"/>
      <c r="K428" s="68"/>
      <c r="L428" s="68"/>
      <c r="M428" s="68"/>
      <c r="N428" s="68"/>
      <c r="O428" s="63"/>
    </row>
    <row r="429" spans="1:15" s="64" customFormat="1">
      <c r="A429" s="67"/>
      <c r="B429" s="68"/>
      <c r="C429" s="68"/>
      <c r="D429" s="68"/>
      <c r="E429" s="68"/>
      <c r="F429" s="68"/>
      <c r="G429" s="68"/>
      <c r="H429" s="68"/>
      <c r="I429" s="68"/>
      <c r="J429" s="68"/>
      <c r="K429" s="68"/>
      <c r="L429" s="68"/>
      <c r="M429" s="68"/>
      <c r="N429" s="68"/>
      <c r="O429" s="63"/>
    </row>
    <row r="430" spans="1:15" s="64" customFormat="1">
      <c r="A430" s="67"/>
      <c r="B430" s="68"/>
      <c r="C430" s="68"/>
      <c r="D430" s="68"/>
      <c r="E430" s="68"/>
      <c r="F430" s="68"/>
      <c r="G430" s="68"/>
      <c r="H430" s="68"/>
      <c r="I430" s="68"/>
      <c r="J430" s="68"/>
      <c r="K430" s="68"/>
      <c r="L430" s="68"/>
      <c r="M430" s="68"/>
      <c r="N430" s="68"/>
      <c r="O430" s="63"/>
    </row>
    <row r="431" spans="1:15" s="64" customFormat="1">
      <c r="A431" s="67"/>
      <c r="B431" s="68"/>
      <c r="C431" s="68"/>
      <c r="D431" s="68"/>
      <c r="E431" s="68"/>
      <c r="F431" s="68"/>
      <c r="G431" s="68"/>
      <c r="H431" s="68"/>
      <c r="I431" s="68"/>
      <c r="J431" s="68"/>
      <c r="K431" s="68"/>
      <c r="L431" s="68"/>
      <c r="M431" s="68"/>
      <c r="N431" s="68"/>
      <c r="O431" s="63"/>
    </row>
    <row r="432" spans="1:15" s="64" customFormat="1">
      <c r="A432" s="67"/>
      <c r="B432" s="68"/>
      <c r="C432" s="68"/>
      <c r="D432" s="68"/>
      <c r="E432" s="68"/>
      <c r="F432" s="68"/>
      <c r="G432" s="68"/>
      <c r="H432" s="68"/>
      <c r="I432" s="68"/>
      <c r="J432" s="68"/>
      <c r="K432" s="68"/>
      <c r="L432" s="68"/>
      <c r="M432" s="68"/>
      <c r="N432" s="68"/>
      <c r="O432" s="63"/>
    </row>
    <row r="433" spans="1:15" s="64" customFormat="1">
      <c r="A433" s="67"/>
      <c r="B433" s="68"/>
      <c r="C433" s="68"/>
      <c r="D433" s="68"/>
      <c r="E433" s="68"/>
      <c r="F433" s="68"/>
      <c r="G433" s="68"/>
      <c r="H433" s="68"/>
      <c r="I433" s="68"/>
      <c r="J433" s="68"/>
      <c r="K433" s="68"/>
      <c r="L433" s="68"/>
      <c r="M433" s="68"/>
      <c r="N433" s="68"/>
      <c r="O433" s="63"/>
    </row>
    <row r="434" spans="1:15" s="64" customFormat="1">
      <c r="A434" s="67"/>
      <c r="B434" s="68"/>
      <c r="C434" s="68"/>
      <c r="D434" s="68"/>
      <c r="E434" s="68"/>
      <c r="F434" s="68"/>
      <c r="G434" s="68"/>
      <c r="H434" s="68"/>
      <c r="I434" s="68"/>
      <c r="J434" s="68"/>
      <c r="K434" s="68"/>
      <c r="L434" s="68"/>
      <c r="M434" s="68"/>
      <c r="N434" s="68"/>
      <c r="O434" s="63"/>
    </row>
    <row r="435" spans="1:15" s="64" customFormat="1">
      <c r="A435" s="67"/>
      <c r="B435" s="68"/>
      <c r="C435" s="68"/>
      <c r="D435" s="68"/>
      <c r="E435" s="68"/>
      <c r="F435" s="68"/>
      <c r="G435" s="68"/>
      <c r="H435" s="68"/>
      <c r="I435" s="68"/>
      <c r="J435" s="68"/>
      <c r="K435" s="68"/>
      <c r="L435" s="68"/>
      <c r="M435" s="68"/>
      <c r="N435" s="68"/>
      <c r="O435" s="63"/>
    </row>
    <row r="436" spans="1:15" s="64" customFormat="1">
      <c r="A436" s="67"/>
      <c r="B436" s="68"/>
      <c r="C436" s="68"/>
      <c r="D436" s="68"/>
      <c r="E436" s="68"/>
      <c r="F436" s="68"/>
      <c r="G436" s="68"/>
      <c r="H436" s="68"/>
      <c r="I436" s="68"/>
      <c r="J436" s="68"/>
      <c r="K436" s="68"/>
      <c r="L436" s="68"/>
      <c r="M436" s="68"/>
      <c r="N436" s="68"/>
      <c r="O436" s="63"/>
    </row>
    <row r="437" spans="1:15" s="64" customFormat="1">
      <c r="A437" s="67"/>
      <c r="B437" s="68"/>
      <c r="C437" s="68"/>
      <c r="D437" s="68"/>
      <c r="E437" s="68"/>
      <c r="F437" s="68"/>
      <c r="G437" s="68"/>
      <c r="H437" s="68"/>
      <c r="I437" s="68"/>
      <c r="J437" s="68"/>
      <c r="K437" s="68"/>
      <c r="L437" s="68"/>
      <c r="M437" s="68"/>
      <c r="N437" s="68"/>
      <c r="O437" s="63"/>
    </row>
    <row r="438" spans="1:15" s="64" customFormat="1">
      <c r="A438" s="67"/>
      <c r="B438" s="68"/>
      <c r="C438" s="68"/>
      <c r="D438" s="68"/>
      <c r="E438" s="68"/>
      <c r="F438" s="68"/>
      <c r="G438" s="68"/>
      <c r="H438" s="68"/>
      <c r="I438" s="68"/>
      <c r="J438" s="68"/>
      <c r="K438" s="68"/>
      <c r="L438" s="68"/>
      <c r="M438" s="68"/>
      <c r="N438" s="68"/>
      <c r="O438" s="63"/>
    </row>
    <row r="439" spans="1:15" s="64" customFormat="1">
      <c r="A439" s="67"/>
      <c r="B439" s="68"/>
      <c r="C439" s="68"/>
      <c r="D439" s="68"/>
      <c r="E439" s="68"/>
      <c r="F439" s="68"/>
      <c r="G439" s="68"/>
      <c r="H439" s="68"/>
      <c r="I439" s="68"/>
      <c r="J439" s="68"/>
      <c r="K439" s="68"/>
      <c r="L439" s="68"/>
      <c r="M439" s="68"/>
      <c r="N439" s="68"/>
      <c r="O439" s="63"/>
    </row>
    <row r="440" spans="1:15" s="64" customFormat="1">
      <c r="A440" s="67"/>
      <c r="B440" s="68"/>
      <c r="C440" s="68"/>
      <c r="D440" s="68"/>
      <c r="E440" s="68"/>
      <c r="F440" s="68"/>
      <c r="G440" s="68"/>
      <c r="H440" s="68"/>
      <c r="I440" s="68"/>
      <c r="J440" s="68"/>
      <c r="K440" s="68"/>
      <c r="L440" s="68"/>
      <c r="M440" s="68"/>
      <c r="N440" s="68"/>
      <c r="O440" s="63"/>
    </row>
    <row r="441" spans="1:15" s="64" customFormat="1">
      <c r="A441" s="67"/>
      <c r="B441" s="68"/>
      <c r="C441" s="68"/>
      <c r="D441" s="68"/>
      <c r="E441" s="68"/>
      <c r="F441" s="68"/>
      <c r="G441" s="68"/>
      <c r="H441" s="68"/>
      <c r="I441" s="68"/>
      <c r="J441" s="68"/>
      <c r="K441" s="68"/>
      <c r="L441" s="68"/>
      <c r="M441" s="68"/>
      <c r="N441" s="68"/>
      <c r="O441" s="63"/>
    </row>
    <row r="442" spans="1:15" s="64" customFormat="1">
      <c r="A442" s="67"/>
      <c r="B442" s="68"/>
      <c r="C442" s="68"/>
      <c r="D442" s="68"/>
      <c r="E442" s="68"/>
      <c r="F442" s="68"/>
      <c r="G442" s="68"/>
      <c r="H442" s="68"/>
      <c r="I442" s="68"/>
      <c r="J442" s="68"/>
      <c r="K442" s="68"/>
      <c r="L442" s="68"/>
      <c r="M442" s="68"/>
      <c r="N442" s="68"/>
      <c r="O442" s="63"/>
    </row>
    <row r="443" spans="1:15" s="64" customFormat="1">
      <c r="A443" s="67"/>
      <c r="B443" s="68"/>
      <c r="C443" s="68"/>
      <c r="D443" s="68"/>
      <c r="E443" s="68"/>
      <c r="F443" s="68"/>
      <c r="G443" s="68"/>
      <c r="H443" s="68"/>
      <c r="I443" s="68"/>
      <c r="J443" s="68"/>
      <c r="K443" s="68"/>
      <c r="L443" s="68"/>
      <c r="M443" s="68"/>
      <c r="N443" s="68"/>
      <c r="O443" s="63"/>
    </row>
    <row r="444" spans="1:15" s="64" customFormat="1">
      <c r="A444" s="67"/>
      <c r="B444" s="68"/>
      <c r="C444" s="68"/>
      <c r="D444" s="68"/>
      <c r="E444" s="68"/>
      <c r="F444" s="68"/>
      <c r="G444" s="68"/>
      <c r="H444" s="68"/>
      <c r="I444" s="68"/>
      <c r="J444" s="68"/>
      <c r="K444" s="68"/>
      <c r="L444" s="68"/>
      <c r="M444" s="68"/>
      <c r="N444" s="68"/>
      <c r="O444" s="63"/>
    </row>
    <row r="445" spans="1:15" s="64" customFormat="1">
      <c r="A445" s="67"/>
      <c r="B445" s="68"/>
      <c r="C445" s="68"/>
      <c r="D445" s="68"/>
      <c r="E445" s="68"/>
      <c r="F445" s="68"/>
      <c r="G445" s="68"/>
      <c r="H445" s="68"/>
      <c r="I445" s="68"/>
      <c r="J445" s="68"/>
      <c r="K445" s="68"/>
      <c r="L445" s="68"/>
      <c r="M445" s="68"/>
      <c r="N445" s="68"/>
      <c r="O445" s="63"/>
    </row>
    <row r="446" spans="1:15" s="64" customFormat="1">
      <c r="A446" s="67"/>
      <c r="B446" s="68"/>
      <c r="C446" s="68"/>
      <c r="D446" s="68"/>
      <c r="E446" s="68"/>
      <c r="F446" s="68"/>
      <c r="G446" s="68"/>
      <c r="H446" s="68"/>
      <c r="I446" s="68"/>
      <c r="J446" s="68"/>
      <c r="K446" s="68"/>
      <c r="L446" s="68"/>
      <c r="M446" s="68"/>
      <c r="N446" s="68"/>
      <c r="O446" s="63"/>
    </row>
    <row r="447" spans="1:15" s="64" customFormat="1">
      <c r="A447" s="67"/>
      <c r="B447" s="68"/>
      <c r="C447" s="68"/>
      <c r="D447" s="68"/>
      <c r="E447" s="68"/>
      <c r="F447" s="68"/>
      <c r="G447" s="68"/>
      <c r="H447" s="68"/>
      <c r="I447" s="68"/>
      <c r="J447" s="68"/>
      <c r="K447" s="68"/>
      <c r="L447" s="68"/>
      <c r="M447" s="68"/>
      <c r="N447" s="68"/>
      <c r="O447" s="63"/>
    </row>
    <row r="448" spans="1:15" s="64" customFormat="1">
      <c r="A448" s="67"/>
      <c r="B448" s="68"/>
      <c r="C448" s="68"/>
      <c r="D448" s="68"/>
      <c r="E448" s="68"/>
      <c r="F448" s="68"/>
      <c r="G448" s="68"/>
      <c r="H448" s="68"/>
      <c r="I448" s="68"/>
      <c r="J448" s="68"/>
      <c r="K448" s="68"/>
      <c r="L448" s="68"/>
      <c r="M448" s="68"/>
      <c r="N448" s="68"/>
      <c r="O448" s="63"/>
    </row>
    <row r="449" spans="1:15" s="64" customFormat="1">
      <c r="A449" s="67"/>
      <c r="B449" s="68"/>
      <c r="C449" s="68"/>
      <c r="D449" s="68"/>
      <c r="E449" s="68"/>
      <c r="F449" s="68"/>
      <c r="G449" s="68"/>
      <c r="H449" s="68"/>
      <c r="I449" s="68"/>
      <c r="J449" s="68"/>
      <c r="K449" s="68"/>
      <c r="L449" s="68"/>
      <c r="M449" s="68"/>
      <c r="N449" s="68"/>
      <c r="O449" s="63"/>
    </row>
    <row r="450" spans="1:15" s="64" customFormat="1">
      <c r="A450" s="67"/>
      <c r="B450" s="68"/>
      <c r="C450" s="68"/>
      <c r="D450" s="68"/>
      <c r="E450" s="68"/>
      <c r="F450" s="68"/>
      <c r="G450" s="68"/>
      <c r="H450" s="68"/>
      <c r="I450" s="68"/>
      <c r="J450" s="68"/>
      <c r="K450" s="68"/>
      <c r="L450" s="68"/>
      <c r="M450" s="68"/>
      <c r="N450" s="68"/>
      <c r="O450" s="63"/>
    </row>
    <row r="451" spans="1:15" s="64" customFormat="1">
      <c r="A451" s="67"/>
      <c r="B451" s="68"/>
      <c r="C451" s="68"/>
      <c r="D451" s="68"/>
      <c r="E451" s="68"/>
      <c r="F451" s="68"/>
      <c r="G451" s="68"/>
      <c r="H451" s="68"/>
      <c r="I451" s="68"/>
      <c r="J451" s="68"/>
      <c r="K451" s="68"/>
      <c r="L451" s="68"/>
      <c r="M451" s="68"/>
      <c r="N451" s="68"/>
      <c r="O451" s="63"/>
    </row>
    <row r="452" spans="1:15" s="64" customFormat="1">
      <c r="A452" s="67"/>
      <c r="B452" s="68"/>
      <c r="C452" s="68"/>
      <c r="D452" s="68"/>
      <c r="E452" s="68"/>
      <c r="F452" s="68"/>
      <c r="G452" s="68"/>
      <c r="H452" s="68"/>
      <c r="I452" s="68"/>
      <c r="J452" s="68"/>
      <c r="K452" s="68"/>
      <c r="L452" s="68"/>
      <c r="M452" s="68"/>
      <c r="N452" s="68"/>
      <c r="O452" s="63"/>
    </row>
    <row r="453" spans="1:15" s="64" customFormat="1">
      <c r="A453" s="67"/>
      <c r="B453" s="68"/>
      <c r="C453" s="68"/>
      <c r="D453" s="68"/>
      <c r="E453" s="68"/>
      <c r="F453" s="68"/>
      <c r="G453" s="68"/>
      <c r="H453" s="68"/>
      <c r="I453" s="68"/>
      <c r="J453" s="68"/>
      <c r="K453" s="68"/>
      <c r="L453" s="68"/>
      <c r="M453" s="68"/>
      <c r="N453" s="68"/>
      <c r="O453" s="63"/>
    </row>
    <row r="454" spans="1:15" s="64" customFormat="1">
      <c r="A454" s="67"/>
      <c r="B454" s="68"/>
      <c r="C454" s="68"/>
      <c r="D454" s="68"/>
      <c r="E454" s="68"/>
      <c r="F454" s="68"/>
      <c r="G454" s="68"/>
      <c r="H454" s="68"/>
      <c r="I454" s="68"/>
      <c r="J454" s="68"/>
      <c r="K454" s="68"/>
      <c r="L454" s="68"/>
      <c r="M454" s="68"/>
      <c r="N454" s="68"/>
      <c r="O454" s="63"/>
    </row>
    <row r="455" spans="1:15" s="64" customFormat="1">
      <c r="A455" s="67"/>
      <c r="B455" s="68"/>
      <c r="C455" s="68"/>
      <c r="D455" s="68"/>
      <c r="E455" s="68"/>
      <c r="F455" s="68"/>
      <c r="G455" s="68"/>
      <c r="H455" s="68"/>
      <c r="I455" s="68"/>
      <c r="J455" s="68"/>
      <c r="K455" s="68"/>
      <c r="L455" s="68"/>
      <c r="M455" s="68"/>
      <c r="N455" s="68"/>
      <c r="O455" s="63"/>
    </row>
    <row r="456" spans="1:15" s="64" customFormat="1">
      <c r="A456" s="67"/>
      <c r="B456" s="68"/>
      <c r="C456" s="68"/>
      <c r="D456" s="68"/>
      <c r="E456" s="68"/>
      <c r="F456" s="68"/>
      <c r="G456" s="68"/>
      <c r="H456" s="68"/>
      <c r="I456" s="68"/>
      <c r="J456" s="68"/>
      <c r="K456" s="68"/>
      <c r="L456" s="68"/>
      <c r="M456" s="68"/>
      <c r="N456" s="68"/>
      <c r="O456" s="63"/>
    </row>
    <row r="457" spans="1:15" s="64" customFormat="1">
      <c r="A457" s="67"/>
      <c r="B457" s="68"/>
      <c r="C457" s="68"/>
      <c r="D457" s="68"/>
      <c r="E457" s="68"/>
      <c r="F457" s="68"/>
      <c r="G457" s="68"/>
      <c r="H457" s="68"/>
      <c r="I457" s="68"/>
      <c r="J457" s="68"/>
      <c r="K457" s="68"/>
      <c r="L457" s="68"/>
      <c r="M457" s="68"/>
      <c r="N457" s="68"/>
      <c r="O457" s="63"/>
    </row>
    <row r="458" spans="1:15" s="64" customFormat="1">
      <c r="A458" s="67"/>
      <c r="B458" s="68"/>
      <c r="C458" s="68"/>
      <c r="D458" s="68"/>
      <c r="E458" s="68"/>
      <c r="F458" s="68"/>
      <c r="G458" s="68"/>
      <c r="H458" s="68"/>
      <c r="I458" s="68"/>
      <c r="J458" s="68"/>
      <c r="K458" s="68"/>
      <c r="L458" s="68"/>
      <c r="M458" s="68"/>
      <c r="N458" s="68"/>
      <c r="O458" s="63"/>
    </row>
    <row r="459" spans="1:15" s="64" customFormat="1">
      <c r="A459" s="67"/>
      <c r="B459" s="68"/>
      <c r="C459" s="68"/>
      <c r="D459" s="68"/>
      <c r="E459" s="68"/>
      <c r="F459" s="68"/>
      <c r="G459" s="68"/>
      <c r="H459" s="68"/>
      <c r="I459" s="68"/>
      <c r="J459" s="68"/>
      <c r="K459" s="68"/>
      <c r="L459" s="68"/>
      <c r="M459" s="68"/>
      <c r="N459" s="68"/>
      <c r="O459" s="63"/>
    </row>
    <row r="460" spans="1:15" s="64" customFormat="1">
      <c r="A460" s="67"/>
      <c r="B460" s="68"/>
      <c r="C460" s="68"/>
      <c r="D460" s="68"/>
      <c r="E460" s="68"/>
      <c r="F460" s="68"/>
      <c r="G460" s="68"/>
      <c r="H460" s="68"/>
      <c r="I460" s="68"/>
      <c r="J460" s="68"/>
      <c r="K460" s="68"/>
      <c r="L460" s="68"/>
      <c r="M460" s="68"/>
      <c r="N460" s="68"/>
      <c r="O460" s="63"/>
    </row>
    <row r="461" spans="1:15" s="64" customFormat="1">
      <c r="A461" s="67"/>
      <c r="B461" s="68"/>
      <c r="C461" s="68"/>
      <c r="D461" s="68"/>
      <c r="E461" s="68"/>
      <c r="F461" s="68"/>
      <c r="G461" s="68"/>
      <c r="H461" s="68"/>
      <c r="I461" s="68"/>
      <c r="J461" s="68"/>
      <c r="K461" s="68"/>
      <c r="L461" s="68"/>
      <c r="M461" s="68"/>
      <c r="N461" s="68"/>
      <c r="O461" s="63"/>
    </row>
    <row r="462" spans="1:15" s="64" customFormat="1">
      <c r="A462" s="67"/>
      <c r="B462" s="68"/>
      <c r="C462" s="68"/>
      <c r="D462" s="68"/>
      <c r="E462" s="68"/>
      <c r="F462" s="68"/>
      <c r="G462" s="68"/>
      <c r="H462" s="68"/>
      <c r="I462" s="68"/>
      <c r="J462" s="68"/>
      <c r="K462" s="68"/>
      <c r="L462" s="68"/>
      <c r="M462" s="68"/>
      <c r="N462" s="68"/>
      <c r="O462" s="63"/>
    </row>
    <row r="463" spans="1:15" s="64" customFormat="1">
      <c r="A463" s="67"/>
      <c r="B463" s="68"/>
      <c r="C463" s="68"/>
      <c r="D463" s="68"/>
      <c r="E463" s="68"/>
      <c r="F463" s="68"/>
      <c r="G463" s="68"/>
      <c r="H463" s="68"/>
      <c r="I463" s="68"/>
      <c r="J463" s="68"/>
      <c r="K463" s="68"/>
      <c r="L463" s="68"/>
      <c r="M463" s="68"/>
      <c r="N463" s="68"/>
      <c r="O463" s="63"/>
    </row>
    <row r="464" spans="1:15" s="64" customFormat="1">
      <c r="A464" s="67"/>
      <c r="B464" s="68"/>
      <c r="C464" s="68"/>
      <c r="D464" s="68"/>
      <c r="E464" s="68"/>
      <c r="F464" s="68"/>
      <c r="G464" s="68"/>
      <c r="H464" s="68"/>
      <c r="I464" s="68"/>
      <c r="J464" s="68"/>
      <c r="K464" s="68"/>
      <c r="L464" s="68"/>
      <c r="M464" s="68"/>
      <c r="N464" s="68"/>
      <c r="O464" s="63"/>
    </row>
    <row r="465" spans="1:15" s="64" customFormat="1">
      <c r="A465" s="67"/>
      <c r="B465" s="68"/>
      <c r="C465" s="68"/>
      <c r="D465" s="68"/>
      <c r="E465" s="68"/>
      <c r="F465" s="68"/>
      <c r="G465" s="68"/>
      <c r="H465" s="68"/>
      <c r="I465" s="68"/>
      <c r="J465" s="68"/>
      <c r="K465" s="68"/>
      <c r="L465" s="68"/>
      <c r="M465" s="68"/>
      <c r="N465" s="68"/>
      <c r="O465" s="63"/>
    </row>
    <row r="466" spans="1:15" s="64" customFormat="1">
      <c r="A466" s="67"/>
      <c r="B466" s="68"/>
      <c r="C466" s="68"/>
      <c r="D466" s="68"/>
      <c r="E466" s="68"/>
      <c r="F466" s="68"/>
      <c r="G466" s="68"/>
      <c r="H466" s="68"/>
      <c r="I466" s="68"/>
      <c r="J466" s="68"/>
      <c r="K466" s="68"/>
      <c r="L466" s="68"/>
      <c r="M466" s="68"/>
      <c r="N466" s="68"/>
      <c r="O466" s="63"/>
    </row>
    <row r="467" spans="1:15" s="64" customFormat="1">
      <c r="A467" s="67"/>
      <c r="B467" s="68"/>
      <c r="C467" s="68"/>
      <c r="D467" s="68"/>
      <c r="E467" s="68"/>
      <c r="F467" s="68"/>
      <c r="G467" s="68"/>
      <c r="H467" s="68"/>
      <c r="I467" s="68"/>
      <c r="J467" s="68"/>
      <c r="K467" s="68"/>
      <c r="L467" s="68"/>
      <c r="M467" s="68"/>
      <c r="N467" s="68"/>
      <c r="O467" s="63"/>
    </row>
    <row r="468" spans="1:15" s="64" customFormat="1">
      <c r="A468" s="67"/>
      <c r="B468" s="68"/>
      <c r="C468" s="68"/>
      <c r="D468" s="68"/>
      <c r="E468" s="68"/>
      <c r="F468" s="68"/>
      <c r="G468" s="68"/>
      <c r="H468" s="68"/>
      <c r="I468" s="68"/>
      <c r="J468" s="68"/>
      <c r="K468" s="68"/>
      <c r="L468" s="68"/>
      <c r="M468" s="68"/>
      <c r="N468" s="68"/>
      <c r="O468" s="63"/>
    </row>
    <row r="469" spans="1:15" s="64" customFormat="1">
      <c r="A469" s="67"/>
      <c r="B469" s="68"/>
      <c r="C469" s="68"/>
      <c r="D469" s="68"/>
      <c r="E469" s="68"/>
      <c r="F469" s="68"/>
      <c r="G469" s="68"/>
      <c r="H469" s="68"/>
      <c r="I469" s="68"/>
      <c r="J469" s="68"/>
      <c r="K469" s="68"/>
      <c r="L469" s="68"/>
      <c r="M469" s="68"/>
      <c r="N469" s="68"/>
      <c r="O469" s="63"/>
    </row>
    <row r="470" spans="1:15" s="64" customFormat="1">
      <c r="A470" s="67"/>
      <c r="B470" s="68"/>
      <c r="C470" s="68"/>
      <c r="D470" s="68"/>
      <c r="E470" s="68"/>
      <c r="F470" s="68"/>
      <c r="G470" s="68"/>
      <c r="H470" s="68"/>
      <c r="I470" s="68"/>
      <c r="J470" s="68"/>
      <c r="K470" s="68"/>
      <c r="L470" s="68"/>
      <c r="M470" s="68"/>
      <c r="N470" s="68"/>
      <c r="O470" s="63"/>
    </row>
    <row r="471" spans="1:15" s="64" customFormat="1">
      <c r="A471" s="67"/>
      <c r="B471" s="68"/>
      <c r="C471" s="68"/>
      <c r="D471" s="68"/>
      <c r="E471" s="68"/>
      <c r="F471" s="68"/>
      <c r="G471" s="68"/>
      <c r="H471" s="68"/>
      <c r="I471" s="68"/>
      <c r="J471" s="68"/>
      <c r="K471" s="68"/>
      <c r="L471" s="68"/>
      <c r="M471" s="68"/>
      <c r="N471" s="68"/>
      <c r="O471" s="63"/>
    </row>
    <row r="472" spans="1:15" s="64" customFormat="1">
      <c r="A472" s="67"/>
      <c r="B472" s="68"/>
      <c r="C472" s="68"/>
      <c r="D472" s="68"/>
      <c r="E472" s="68"/>
      <c r="F472" s="68"/>
      <c r="G472" s="68"/>
      <c r="H472" s="68"/>
      <c r="I472" s="68"/>
      <c r="J472" s="68"/>
      <c r="K472" s="68"/>
      <c r="L472" s="68"/>
      <c r="M472" s="68"/>
      <c r="N472" s="68"/>
      <c r="O472" s="63"/>
    </row>
    <row r="473" spans="1:15" s="64" customFormat="1">
      <c r="A473" s="67"/>
      <c r="B473" s="68"/>
      <c r="C473" s="68"/>
      <c r="D473" s="68"/>
      <c r="E473" s="68"/>
      <c r="F473" s="68"/>
      <c r="G473" s="68"/>
      <c r="H473" s="68"/>
      <c r="I473" s="68"/>
      <c r="J473" s="68"/>
      <c r="K473" s="68"/>
      <c r="L473" s="68"/>
      <c r="M473" s="68"/>
      <c r="N473" s="68"/>
      <c r="O473" s="63"/>
    </row>
    <row r="474" spans="1:15" s="64" customFormat="1">
      <c r="A474" s="67"/>
      <c r="B474" s="68"/>
      <c r="C474" s="68"/>
      <c r="D474" s="68"/>
      <c r="E474" s="68"/>
      <c r="F474" s="68"/>
      <c r="G474" s="68"/>
      <c r="H474" s="68"/>
      <c r="I474" s="68"/>
      <c r="J474" s="68"/>
      <c r="K474" s="68"/>
      <c r="L474" s="68"/>
      <c r="M474" s="68"/>
      <c r="N474" s="68"/>
      <c r="O474" s="63"/>
    </row>
    <row r="475" spans="1:15" s="64" customFormat="1">
      <c r="A475" s="67"/>
      <c r="B475" s="68"/>
      <c r="C475" s="68"/>
      <c r="D475" s="68"/>
      <c r="E475" s="68"/>
      <c r="F475" s="68"/>
      <c r="G475" s="68"/>
      <c r="H475" s="68"/>
      <c r="I475" s="68"/>
      <c r="J475" s="68"/>
      <c r="K475" s="68"/>
      <c r="L475" s="68"/>
      <c r="M475" s="68"/>
      <c r="N475" s="68"/>
      <c r="O475" s="63"/>
    </row>
    <row r="476" spans="1:15" s="64" customFormat="1">
      <c r="A476" s="67"/>
      <c r="B476" s="68"/>
      <c r="C476" s="68"/>
      <c r="D476" s="68"/>
      <c r="E476" s="68"/>
      <c r="F476" s="68"/>
      <c r="G476" s="68"/>
      <c r="H476" s="68"/>
      <c r="I476" s="68"/>
      <c r="J476" s="68"/>
      <c r="K476" s="68"/>
      <c r="L476" s="68"/>
      <c r="M476" s="68"/>
      <c r="N476" s="68"/>
      <c r="O476" s="63"/>
    </row>
    <row r="477" spans="1:15" s="64" customFormat="1">
      <c r="A477" s="67"/>
      <c r="B477" s="68"/>
      <c r="C477" s="68"/>
      <c r="D477" s="68"/>
      <c r="E477" s="68"/>
      <c r="F477" s="68"/>
      <c r="G477" s="68"/>
      <c r="H477" s="68"/>
      <c r="I477" s="68"/>
      <c r="J477" s="68"/>
      <c r="K477" s="68"/>
      <c r="L477" s="68"/>
      <c r="M477" s="68"/>
      <c r="N477" s="68"/>
      <c r="O477" s="63"/>
    </row>
    <row r="478" spans="1:15" s="64" customFormat="1">
      <c r="A478" s="67"/>
      <c r="B478" s="68"/>
      <c r="C478" s="68"/>
      <c r="D478" s="68"/>
      <c r="E478" s="68"/>
      <c r="F478" s="68"/>
      <c r="G478" s="68"/>
      <c r="H478" s="68"/>
      <c r="I478" s="68"/>
      <c r="J478" s="68"/>
      <c r="K478" s="68"/>
      <c r="L478" s="68"/>
      <c r="M478" s="68"/>
      <c r="N478" s="68"/>
      <c r="O478" s="63"/>
    </row>
    <row r="479" spans="1:15" s="64" customFormat="1">
      <c r="A479" s="67"/>
      <c r="B479" s="68"/>
      <c r="C479" s="68"/>
      <c r="D479" s="68"/>
      <c r="E479" s="68"/>
      <c r="F479" s="68"/>
      <c r="G479" s="68"/>
      <c r="H479" s="68"/>
      <c r="I479" s="68"/>
      <c r="J479" s="68"/>
      <c r="K479" s="68"/>
      <c r="L479" s="68"/>
      <c r="M479" s="68"/>
      <c r="N479" s="68"/>
      <c r="O479" s="63"/>
    </row>
    <row r="480" spans="1:15" s="64" customFormat="1">
      <c r="A480" s="67"/>
      <c r="B480" s="68"/>
      <c r="C480" s="68"/>
      <c r="D480" s="68"/>
      <c r="E480" s="68"/>
      <c r="F480" s="68"/>
      <c r="G480" s="68"/>
      <c r="H480" s="68"/>
      <c r="I480" s="68"/>
      <c r="J480" s="68"/>
      <c r="K480" s="68"/>
      <c r="L480" s="68"/>
      <c r="M480" s="68"/>
      <c r="N480" s="68"/>
      <c r="O480" s="63"/>
    </row>
    <row r="481" spans="1:15" s="64" customFormat="1">
      <c r="A481" s="67"/>
      <c r="B481" s="68"/>
      <c r="C481" s="68"/>
      <c r="D481" s="68"/>
      <c r="E481" s="68"/>
      <c r="F481" s="68"/>
      <c r="G481" s="68"/>
      <c r="H481" s="68"/>
      <c r="I481" s="68"/>
      <c r="J481" s="68"/>
      <c r="K481" s="68"/>
      <c r="L481" s="68"/>
      <c r="M481" s="68"/>
      <c r="N481" s="68"/>
      <c r="O481" s="63"/>
    </row>
    <row r="482" spans="1:15" s="64" customFormat="1">
      <c r="A482" s="67"/>
      <c r="B482" s="68"/>
      <c r="C482" s="68"/>
      <c r="D482" s="68"/>
      <c r="E482" s="68"/>
      <c r="F482" s="68"/>
      <c r="G482" s="68"/>
      <c r="H482" s="68"/>
      <c r="I482" s="68"/>
      <c r="J482" s="68"/>
      <c r="K482" s="68"/>
      <c r="L482" s="68"/>
      <c r="M482" s="68"/>
      <c r="N482" s="68"/>
      <c r="O482" s="63"/>
    </row>
    <row r="483" spans="1:15" s="64" customFormat="1">
      <c r="A483" s="67"/>
      <c r="B483" s="68"/>
      <c r="C483" s="68"/>
      <c r="D483" s="68"/>
      <c r="E483" s="68"/>
      <c r="F483" s="68"/>
      <c r="G483" s="68"/>
      <c r="H483" s="68"/>
      <c r="I483" s="68"/>
      <c r="J483" s="68"/>
      <c r="K483" s="68"/>
      <c r="L483" s="68"/>
      <c r="M483" s="68"/>
      <c r="N483" s="68"/>
      <c r="O483" s="63"/>
    </row>
    <row r="484" spans="1:15" s="64" customFormat="1">
      <c r="A484" s="67"/>
      <c r="B484" s="68"/>
      <c r="C484" s="68"/>
      <c r="D484" s="68"/>
      <c r="E484" s="68"/>
      <c r="F484" s="68"/>
      <c r="G484" s="68"/>
      <c r="H484" s="68"/>
      <c r="I484" s="68"/>
      <c r="J484" s="68"/>
      <c r="K484" s="68"/>
      <c r="L484" s="68"/>
      <c r="M484" s="68"/>
      <c r="N484" s="68"/>
      <c r="O484" s="63"/>
    </row>
    <row r="485" spans="1:15" s="64" customFormat="1">
      <c r="A485" s="67"/>
      <c r="B485" s="68"/>
      <c r="C485" s="68"/>
      <c r="D485" s="68"/>
      <c r="E485" s="68"/>
      <c r="F485" s="68"/>
      <c r="G485" s="68"/>
      <c r="H485" s="68"/>
      <c r="I485" s="68"/>
      <c r="J485" s="68"/>
      <c r="K485" s="68"/>
      <c r="L485" s="68"/>
      <c r="M485" s="68"/>
      <c r="N485" s="68"/>
      <c r="O485" s="63"/>
    </row>
    <row r="486" spans="1:15" s="64" customFormat="1">
      <c r="A486" s="67"/>
      <c r="B486" s="68"/>
      <c r="C486" s="68"/>
      <c r="D486" s="68"/>
      <c r="E486" s="68"/>
      <c r="F486" s="68"/>
      <c r="G486" s="68"/>
      <c r="H486" s="68"/>
      <c r="I486" s="68"/>
      <c r="J486" s="68"/>
      <c r="K486" s="68"/>
      <c r="L486" s="68"/>
      <c r="M486" s="68"/>
      <c r="N486" s="68"/>
      <c r="O486" s="63"/>
    </row>
    <row r="487" spans="1:15" s="64" customFormat="1">
      <c r="A487" s="67"/>
      <c r="B487" s="68"/>
      <c r="C487" s="68"/>
      <c r="D487" s="68"/>
      <c r="E487" s="68"/>
      <c r="F487" s="68"/>
      <c r="G487" s="68"/>
      <c r="H487" s="68"/>
      <c r="I487" s="68"/>
      <c r="J487" s="68"/>
      <c r="K487" s="68"/>
      <c r="L487" s="68"/>
      <c r="M487" s="68"/>
      <c r="N487" s="68"/>
      <c r="O487" s="63"/>
    </row>
    <row r="488" spans="1:15" s="64" customFormat="1">
      <c r="A488" s="67"/>
      <c r="B488" s="68"/>
      <c r="C488" s="68"/>
      <c r="D488" s="68"/>
      <c r="E488" s="68"/>
      <c r="F488" s="68"/>
      <c r="G488" s="68"/>
      <c r="H488" s="68"/>
      <c r="I488" s="68"/>
      <c r="J488" s="68"/>
      <c r="K488" s="68"/>
      <c r="L488" s="68"/>
      <c r="M488" s="68"/>
      <c r="N488" s="68"/>
      <c r="O488" s="63"/>
    </row>
    <row r="489" spans="1:15" s="64" customFormat="1">
      <c r="A489" s="67"/>
      <c r="B489" s="68"/>
      <c r="C489" s="68"/>
      <c r="D489" s="68"/>
      <c r="E489" s="68"/>
      <c r="F489" s="68"/>
      <c r="G489" s="68"/>
      <c r="H489" s="68"/>
      <c r="I489" s="68"/>
      <c r="J489" s="68"/>
      <c r="K489" s="68"/>
      <c r="L489" s="68"/>
      <c r="M489" s="68"/>
      <c r="N489" s="68"/>
      <c r="O489" s="63"/>
    </row>
    <row r="490" spans="1:15" s="64" customFormat="1">
      <c r="A490" s="67"/>
      <c r="B490" s="68"/>
      <c r="C490" s="68"/>
      <c r="D490" s="68"/>
      <c r="E490" s="68"/>
      <c r="F490" s="68"/>
      <c r="G490" s="68"/>
      <c r="H490" s="68"/>
      <c r="I490" s="68"/>
      <c r="J490" s="68"/>
      <c r="K490" s="68"/>
      <c r="L490" s="68"/>
      <c r="M490" s="68"/>
      <c r="N490" s="68"/>
      <c r="O490" s="63"/>
    </row>
    <row r="491" spans="1:15" s="64" customFormat="1">
      <c r="A491" s="67"/>
      <c r="B491" s="68"/>
      <c r="C491" s="68"/>
      <c r="D491" s="68"/>
      <c r="E491" s="68"/>
      <c r="F491" s="68"/>
      <c r="G491" s="68"/>
      <c r="H491" s="68"/>
      <c r="I491" s="68"/>
      <c r="J491" s="68"/>
      <c r="K491" s="68"/>
      <c r="L491" s="68"/>
      <c r="M491" s="68"/>
      <c r="N491" s="68"/>
      <c r="O491" s="63"/>
    </row>
    <row r="492" spans="1:15" s="64" customFormat="1">
      <c r="A492" s="67"/>
      <c r="B492" s="68"/>
      <c r="C492" s="68"/>
      <c r="D492" s="68"/>
      <c r="E492" s="68"/>
      <c r="F492" s="68"/>
      <c r="G492" s="68"/>
      <c r="H492" s="68"/>
      <c r="I492" s="68"/>
      <c r="J492" s="68"/>
      <c r="K492" s="68"/>
      <c r="L492" s="68"/>
      <c r="M492" s="68"/>
      <c r="N492" s="68"/>
      <c r="O492" s="63"/>
    </row>
    <row r="493" spans="1:15" s="64" customFormat="1">
      <c r="A493" s="67"/>
      <c r="B493" s="68"/>
      <c r="C493" s="68"/>
      <c r="D493" s="68"/>
      <c r="E493" s="68"/>
      <c r="F493" s="68"/>
      <c r="G493" s="68"/>
      <c r="H493" s="68"/>
      <c r="I493" s="68"/>
      <c r="J493" s="68"/>
      <c r="K493" s="68"/>
      <c r="L493" s="68"/>
      <c r="M493" s="68"/>
      <c r="N493" s="68"/>
      <c r="O493" s="63"/>
    </row>
    <row r="494" spans="1:15" s="64" customFormat="1">
      <c r="A494" s="67"/>
      <c r="B494" s="68"/>
      <c r="C494" s="68"/>
      <c r="D494" s="68"/>
      <c r="E494" s="68"/>
      <c r="F494" s="68"/>
      <c r="G494" s="68"/>
      <c r="H494" s="68"/>
      <c r="I494" s="68"/>
      <c r="J494" s="68"/>
      <c r="K494" s="68"/>
      <c r="L494" s="68"/>
      <c r="M494" s="68"/>
      <c r="N494" s="68"/>
      <c r="O494" s="63"/>
    </row>
    <row r="495" spans="1:15" s="64" customFormat="1">
      <c r="A495" s="67"/>
      <c r="B495" s="68"/>
      <c r="C495" s="68"/>
      <c r="D495" s="68"/>
      <c r="E495" s="68"/>
      <c r="F495" s="68"/>
      <c r="G495" s="68"/>
      <c r="H495" s="68"/>
      <c r="I495" s="68"/>
      <c r="J495" s="68"/>
      <c r="K495" s="68"/>
      <c r="L495" s="68"/>
      <c r="M495" s="68"/>
      <c r="N495" s="68"/>
      <c r="O495" s="63"/>
    </row>
    <row r="496" spans="1:15" s="64" customFormat="1">
      <c r="A496" s="67"/>
      <c r="B496" s="68"/>
      <c r="C496" s="68"/>
      <c r="D496" s="68"/>
      <c r="E496" s="68"/>
      <c r="F496" s="68"/>
      <c r="G496" s="68"/>
      <c r="H496" s="68"/>
      <c r="I496" s="68"/>
      <c r="J496" s="68"/>
      <c r="K496" s="68"/>
      <c r="L496" s="68"/>
      <c r="M496" s="68"/>
      <c r="N496" s="68"/>
      <c r="O496" s="63"/>
    </row>
    <row r="497" spans="1:15" s="64" customFormat="1">
      <c r="A497" s="67"/>
      <c r="B497" s="68"/>
      <c r="C497" s="68"/>
      <c r="D497" s="68"/>
      <c r="E497" s="68"/>
      <c r="F497" s="68"/>
      <c r="G497" s="68"/>
      <c r="H497" s="68"/>
      <c r="I497" s="68"/>
      <c r="J497" s="68"/>
      <c r="K497" s="68"/>
      <c r="L497" s="68"/>
      <c r="M497" s="68"/>
      <c r="N497" s="68"/>
      <c r="O497" s="63"/>
    </row>
    <row r="498" spans="1:15" s="64" customFormat="1">
      <c r="A498" s="67"/>
      <c r="B498" s="68"/>
      <c r="C498" s="68"/>
      <c r="D498" s="68"/>
      <c r="E498" s="68"/>
      <c r="F498" s="68"/>
      <c r="G498" s="68"/>
      <c r="H498" s="68"/>
      <c r="I498" s="68"/>
      <c r="J498" s="68"/>
      <c r="K498" s="68"/>
      <c r="L498" s="68"/>
      <c r="M498" s="68"/>
      <c r="N498" s="68"/>
      <c r="O498" s="63"/>
    </row>
    <row r="499" spans="1:15" s="64" customFormat="1">
      <c r="A499" s="67"/>
      <c r="B499" s="68"/>
      <c r="C499" s="68"/>
      <c r="D499" s="68"/>
      <c r="E499" s="68"/>
      <c r="F499" s="68"/>
      <c r="G499" s="68"/>
      <c r="H499" s="68"/>
      <c r="I499" s="68"/>
      <c r="J499" s="68"/>
      <c r="K499" s="68"/>
      <c r="L499" s="68"/>
      <c r="M499" s="68"/>
      <c r="N499" s="68"/>
      <c r="O499" s="63"/>
    </row>
    <row r="500" spans="1:15" s="64" customFormat="1">
      <c r="A500" s="67"/>
      <c r="B500" s="68"/>
      <c r="C500" s="68"/>
      <c r="D500" s="68"/>
      <c r="E500" s="68"/>
      <c r="F500" s="68"/>
      <c r="G500" s="68"/>
      <c r="H500" s="68"/>
      <c r="I500" s="68"/>
      <c r="J500" s="68"/>
      <c r="K500" s="68"/>
      <c r="L500" s="68"/>
      <c r="M500" s="68"/>
      <c r="N500" s="68"/>
      <c r="O500" s="63"/>
    </row>
    <row r="501" spans="1:15" s="64" customFormat="1">
      <c r="A501" s="67"/>
      <c r="B501" s="68"/>
      <c r="C501" s="68"/>
      <c r="D501" s="68"/>
      <c r="E501" s="68"/>
      <c r="F501" s="68"/>
      <c r="G501" s="68"/>
      <c r="H501" s="68"/>
      <c r="I501" s="68"/>
      <c r="J501" s="68"/>
      <c r="K501" s="68"/>
      <c r="L501" s="68"/>
      <c r="M501" s="68"/>
      <c r="N501" s="68"/>
      <c r="O501" s="63"/>
    </row>
    <row r="502" spans="1:15" s="64" customFormat="1">
      <c r="A502" s="67"/>
      <c r="B502" s="68"/>
      <c r="C502" s="68"/>
      <c r="D502" s="68"/>
      <c r="E502" s="68"/>
      <c r="F502" s="68"/>
      <c r="G502" s="68"/>
      <c r="H502" s="68"/>
      <c r="I502" s="68"/>
      <c r="J502" s="68"/>
      <c r="K502" s="68"/>
      <c r="L502" s="68"/>
      <c r="M502" s="68"/>
      <c r="N502" s="68"/>
      <c r="O502" s="63"/>
    </row>
    <row r="503" spans="1:15" s="64" customFormat="1">
      <c r="A503" s="67"/>
      <c r="B503" s="68"/>
      <c r="C503" s="68"/>
      <c r="D503" s="68"/>
      <c r="E503" s="68"/>
      <c r="F503" s="68"/>
      <c r="G503" s="68"/>
      <c r="H503" s="68"/>
      <c r="I503" s="68"/>
      <c r="J503" s="68"/>
      <c r="K503" s="68"/>
      <c r="L503" s="68"/>
      <c r="M503" s="68"/>
      <c r="N503" s="68"/>
      <c r="O503" s="63"/>
    </row>
    <row r="504" spans="1:15" s="64" customFormat="1">
      <c r="A504" s="67"/>
      <c r="B504" s="68"/>
      <c r="C504" s="68"/>
      <c r="D504" s="68"/>
      <c r="E504" s="68"/>
      <c r="F504" s="68"/>
      <c r="G504" s="68"/>
      <c r="H504" s="68"/>
      <c r="I504" s="68"/>
      <c r="J504" s="68"/>
      <c r="K504" s="68"/>
      <c r="L504" s="68"/>
      <c r="M504" s="68"/>
      <c r="N504" s="68"/>
      <c r="O504" s="63"/>
    </row>
    <row r="505" spans="1:15" s="64" customFormat="1">
      <c r="A505" s="67"/>
      <c r="B505" s="68"/>
      <c r="C505" s="68"/>
      <c r="D505" s="68"/>
      <c r="E505" s="68"/>
      <c r="F505" s="68"/>
      <c r="G505" s="68"/>
      <c r="H505" s="68"/>
      <c r="I505" s="68"/>
      <c r="J505" s="68"/>
      <c r="K505" s="68"/>
      <c r="L505" s="68"/>
      <c r="M505" s="68"/>
      <c r="N505" s="68"/>
      <c r="O505" s="63"/>
    </row>
    <row r="506" spans="1:15" s="64" customFormat="1">
      <c r="A506" s="67"/>
      <c r="B506" s="68"/>
      <c r="C506" s="68"/>
      <c r="D506" s="68"/>
      <c r="E506" s="68"/>
      <c r="F506" s="68"/>
      <c r="G506" s="68"/>
      <c r="H506" s="68"/>
      <c r="I506" s="68"/>
      <c r="J506" s="68"/>
      <c r="K506" s="68"/>
      <c r="L506" s="68"/>
      <c r="M506" s="68"/>
      <c r="N506" s="68"/>
      <c r="O506" s="63"/>
    </row>
    <row r="507" spans="1:15" s="64" customFormat="1">
      <c r="A507" s="67"/>
      <c r="B507" s="68"/>
      <c r="C507" s="68"/>
      <c r="D507" s="68"/>
      <c r="E507" s="68"/>
      <c r="F507" s="68"/>
      <c r="G507" s="68"/>
      <c r="H507" s="68"/>
      <c r="I507" s="68"/>
      <c r="J507" s="68"/>
      <c r="K507" s="68"/>
      <c r="L507" s="68"/>
      <c r="M507" s="68"/>
      <c r="N507" s="68"/>
      <c r="O507" s="63"/>
    </row>
    <row r="508" spans="1:15" s="64" customFormat="1">
      <c r="A508" s="67"/>
      <c r="B508" s="68"/>
      <c r="C508" s="68"/>
      <c r="D508" s="68"/>
      <c r="E508" s="68"/>
      <c r="F508" s="68"/>
      <c r="G508" s="68"/>
      <c r="H508" s="68"/>
      <c r="I508" s="68"/>
      <c r="J508" s="68"/>
      <c r="K508" s="68"/>
      <c r="L508" s="68"/>
      <c r="M508" s="68"/>
      <c r="N508" s="68"/>
      <c r="O508" s="63"/>
    </row>
    <row r="509" spans="1:15" s="64" customFormat="1">
      <c r="A509" s="67"/>
      <c r="B509" s="68"/>
      <c r="C509" s="68"/>
      <c r="D509" s="68"/>
      <c r="E509" s="68"/>
      <c r="F509" s="68"/>
      <c r="G509" s="68"/>
      <c r="H509" s="68"/>
      <c r="I509" s="68"/>
      <c r="J509" s="68"/>
      <c r="K509" s="68"/>
      <c r="L509" s="68"/>
      <c r="M509" s="68"/>
      <c r="N509" s="68"/>
      <c r="O509" s="63"/>
    </row>
    <row r="510" spans="1:15" s="64" customFormat="1">
      <c r="A510" s="67"/>
      <c r="B510" s="68"/>
      <c r="C510" s="68"/>
      <c r="D510" s="68"/>
      <c r="E510" s="68"/>
      <c r="F510" s="68"/>
      <c r="G510" s="68"/>
      <c r="H510" s="68"/>
      <c r="I510" s="68"/>
      <c r="J510" s="68"/>
      <c r="K510" s="68"/>
      <c r="L510" s="68"/>
      <c r="M510" s="68"/>
      <c r="N510" s="68"/>
      <c r="O510" s="63"/>
    </row>
    <row r="511" spans="1:15" s="64" customFormat="1">
      <c r="A511" s="67"/>
      <c r="B511" s="68"/>
      <c r="C511" s="68"/>
      <c r="D511" s="68"/>
      <c r="E511" s="68"/>
      <c r="F511" s="68"/>
      <c r="G511" s="68"/>
      <c r="H511" s="68"/>
      <c r="I511" s="68"/>
      <c r="J511" s="68"/>
      <c r="K511" s="68"/>
      <c r="L511" s="68"/>
      <c r="M511" s="68"/>
      <c r="N511" s="68"/>
      <c r="O511" s="63"/>
    </row>
    <row r="512" spans="1:15" s="64" customFormat="1">
      <c r="A512" s="67"/>
      <c r="B512" s="68"/>
      <c r="C512" s="68"/>
      <c r="D512" s="68"/>
      <c r="E512" s="68"/>
      <c r="F512" s="68"/>
      <c r="G512" s="68"/>
      <c r="H512" s="68"/>
      <c r="I512" s="68"/>
      <c r="J512" s="68"/>
      <c r="K512" s="68"/>
      <c r="L512" s="68"/>
      <c r="M512" s="68"/>
      <c r="N512" s="68"/>
      <c r="O512" s="63"/>
    </row>
    <row r="513" spans="1:15" s="64" customFormat="1">
      <c r="A513" s="67"/>
      <c r="B513" s="68"/>
      <c r="C513" s="68"/>
      <c r="D513" s="68"/>
      <c r="E513" s="68"/>
      <c r="F513" s="68"/>
      <c r="G513" s="68"/>
      <c r="H513" s="68"/>
      <c r="I513" s="68"/>
      <c r="J513" s="68"/>
      <c r="K513" s="68"/>
      <c r="L513" s="68"/>
      <c r="M513" s="68"/>
      <c r="N513" s="68"/>
      <c r="O513" s="63"/>
    </row>
    <row r="514" spans="1:15" s="64" customFormat="1">
      <c r="A514" s="67"/>
      <c r="B514" s="68"/>
      <c r="C514" s="68"/>
      <c r="D514" s="68"/>
      <c r="E514" s="68"/>
      <c r="F514" s="68"/>
      <c r="G514" s="68"/>
      <c r="H514" s="68"/>
      <c r="I514" s="68"/>
      <c r="J514" s="68"/>
      <c r="K514" s="68"/>
      <c r="L514" s="68"/>
      <c r="M514" s="68"/>
      <c r="N514" s="68"/>
      <c r="O514" s="63"/>
    </row>
    <row r="515" spans="1:15" s="64" customFormat="1">
      <c r="A515" s="67"/>
      <c r="B515" s="68"/>
      <c r="C515" s="68"/>
      <c r="D515" s="68"/>
      <c r="E515" s="68"/>
      <c r="F515" s="68"/>
      <c r="G515" s="68"/>
      <c r="H515" s="68"/>
      <c r="I515" s="68"/>
      <c r="J515" s="68"/>
      <c r="K515" s="68"/>
      <c r="L515" s="68"/>
      <c r="M515" s="68"/>
      <c r="N515" s="68"/>
      <c r="O515" s="63"/>
    </row>
    <row r="516" spans="1:15" s="64" customFormat="1">
      <c r="A516" s="67"/>
      <c r="B516" s="68"/>
      <c r="C516" s="68"/>
      <c r="D516" s="68"/>
      <c r="E516" s="68"/>
      <c r="F516" s="68"/>
      <c r="G516" s="68"/>
      <c r="H516" s="68"/>
      <c r="I516" s="68"/>
      <c r="J516" s="68"/>
      <c r="K516" s="68"/>
      <c r="L516" s="68"/>
      <c r="M516" s="68"/>
      <c r="N516" s="68"/>
      <c r="O516" s="63"/>
    </row>
    <row r="517" spans="1:15" s="64" customFormat="1">
      <c r="A517" s="67"/>
      <c r="B517" s="68"/>
      <c r="C517" s="68"/>
      <c r="D517" s="68"/>
      <c r="E517" s="68"/>
      <c r="F517" s="68"/>
      <c r="G517" s="68"/>
      <c r="H517" s="68"/>
      <c r="I517" s="68"/>
      <c r="J517" s="68"/>
      <c r="K517" s="68"/>
      <c r="L517" s="68"/>
      <c r="M517" s="68"/>
      <c r="N517" s="68"/>
      <c r="O517" s="63"/>
    </row>
    <row r="518" spans="1:15" s="64" customFormat="1">
      <c r="A518" s="67"/>
      <c r="B518" s="68"/>
      <c r="C518" s="68"/>
      <c r="D518" s="68"/>
      <c r="E518" s="68"/>
      <c r="F518" s="68"/>
      <c r="G518" s="68"/>
      <c r="H518" s="68"/>
      <c r="I518" s="68"/>
      <c r="J518" s="68"/>
      <c r="K518" s="68"/>
      <c r="L518" s="68"/>
      <c r="M518" s="68"/>
      <c r="N518" s="68"/>
      <c r="O518" s="63"/>
    </row>
    <row r="519" spans="1:15" s="64" customFormat="1">
      <c r="A519" s="67"/>
      <c r="B519" s="68"/>
      <c r="C519" s="68"/>
      <c r="D519" s="68"/>
      <c r="E519" s="68"/>
      <c r="F519" s="68"/>
      <c r="G519" s="68"/>
      <c r="H519" s="68"/>
      <c r="I519" s="68"/>
      <c r="J519" s="68"/>
      <c r="K519" s="68"/>
      <c r="L519" s="68"/>
      <c r="M519" s="68"/>
      <c r="N519" s="68"/>
      <c r="O519" s="63"/>
    </row>
    <row r="520" spans="1:15" s="64" customFormat="1">
      <c r="A520" s="67"/>
      <c r="B520" s="68"/>
      <c r="C520" s="68"/>
      <c r="D520" s="68"/>
      <c r="E520" s="68"/>
      <c r="F520" s="68"/>
      <c r="G520" s="68"/>
      <c r="H520" s="68"/>
      <c r="I520" s="68"/>
      <c r="J520" s="68"/>
      <c r="K520" s="68"/>
      <c r="L520" s="68"/>
      <c r="M520" s="68"/>
      <c r="N520" s="68"/>
      <c r="O520" s="63"/>
    </row>
    <row r="521" spans="1:15" s="64" customFormat="1">
      <c r="A521" s="67"/>
      <c r="B521" s="68"/>
      <c r="C521" s="68"/>
      <c r="D521" s="68"/>
      <c r="E521" s="68"/>
      <c r="F521" s="68"/>
      <c r="G521" s="68"/>
      <c r="H521" s="68"/>
      <c r="I521" s="68"/>
      <c r="J521" s="68"/>
      <c r="K521" s="68"/>
      <c r="L521" s="68"/>
      <c r="M521" s="68"/>
      <c r="N521" s="68"/>
      <c r="O521" s="63"/>
    </row>
    <row r="522" spans="1:15" s="64" customFormat="1">
      <c r="A522" s="67"/>
      <c r="B522" s="68"/>
      <c r="C522" s="68"/>
      <c r="D522" s="68"/>
      <c r="E522" s="68"/>
      <c r="F522" s="68"/>
      <c r="G522" s="68"/>
      <c r="H522" s="68"/>
      <c r="I522" s="68"/>
      <c r="J522" s="68"/>
      <c r="K522" s="68"/>
      <c r="L522" s="68"/>
      <c r="M522" s="68"/>
      <c r="N522" s="68"/>
      <c r="O522" s="63"/>
    </row>
    <row r="523" spans="1:15" s="64" customFormat="1">
      <c r="A523" s="67"/>
      <c r="B523" s="68"/>
      <c r="C523" s="68"/>
      <c r="D523" s="68"/>
      <c r="E523" s="68"/>
      <c r="F523" s="68"/>
      <c r="G523" s="68"/>
      <c r="H523" s="68"/>
      <c r="I523" s="68"/>
      <c r="J523" s="68"/>
      <c r="K523" s="68"/>
      <c r="L523" s="68"/>
      <c r="M523" s="68"/>
      <c r="N523" s="68"/>
      <c r="O523" s="63"/>
    </row>
    <row r="524" spans="1:15" s="64" customFormat="1">
      <c r="A524" s="67"/>
      <c r="B524" s="68"/>
      <c r="C524" s="68"/>
      <c r="D524" s="68"/>
      <c r="E524" s="68"/>
      <c r="F524" s="68"/>
      <c r="G524" s="68"/>
      <c r="H524" s="68"/>
      <c r="I524" s="68"/>
      <c r="J524" s="68"/>
      <c r="K524" s="68"/>
      <c r="L524" s="68"/>
      <c r="M524" s="68"/>
      <c r="N524" s="68"/>
      <c r="O524" s="63"/>
    </row>
    <row r="525" spans="1:15" s="64" customFormat="1">
      <c r="A525" s="67"/>
      <c r="B525" s="68"/>
      <c r="C525" s="68"/>
      <c r="D525" s="68"/>
      <c r="E525" s="68"/>
      <c r="F525" s="68"/>
      <c r="G525" s="68"/>
      <c r="H525" s="68"/>
      <c r="I525" s="68"/>
      <c r="J525" s="68"/>
      <c r="K525" s="68"/>
      <c r="L525" s="68"/>
      <c r="M525" s="68"/>
      <c r="N525" s="68"/>
      <c r="O525" s="63"/>
    </row>
    <row r="526" spans="1:15" s="64" customFormat="1">
      <c r="A526" s="67"/>
      <c r="B526" s="68"/>
      <c r="C526" s="68"/>
      <c r="D526" s="68"/>
      <c r="E526" s="68"/>
      <c r="F526" s="68"/>
      <c r="G526" s="68"/>
      <c r="H526" s="68"/>
      <c r="I526" s="68"/>
      <c r="J526" s="68"/>
      <c r="K526" s="68"/>
      <c r="L526" s="68"/>
      <c r="M526" s="68"/>
      <c r="N526" s="68"/>
      <c r="O526" s="63"/>
    </row>
    <row r="527" spans="1:15" s="64" customFormat="1">
      <c r="A527" s="67"/>
      <c r="B527" s="68"/>
      <c r="C527" s="68"/>
      <c r="D527" s="68"/>
      <c r="E527" s="68"/>
      <c r="F527" s="68"/>
      <c r="G527" s="68"/>
      <c r="H527" s="68"/>
      <c r="I527" s="68"/>
      <c r="J527" s="68"/>
      <c r="K527" s="68"/>
      <c r="L527" s="68"/>
      <c r="M527" s="68"/>
      <c r="N527" s="68"/>
      <c r="O527" s="63"/>
    </row>
    <row r="528" spans="1:15" s="64" customFormat="1">
      <c r="A528" s="67"/>
      <c r="B528" s="68"/>
      <c r="C528" s="68"/>
      <c r="D528" s="68"/>
      <c r="E528" s="68"/>
      <c r="F528" s="68"/>
      <c r="G528" s="68"/>
      <c r="H528" s="68"/>
      <c r="I528" s="68"/>
      <c r="J528" s="68"/>
      <c r="K528" s="68"/>
      <c r="L528" s="68"/>
      <c r="M528" s="68"/>
      <c r="N528" s="68"/>
      <c r="O528" s="63"/>
    </row>
    <row r="529" spans="1:15" s="64" customFormat="1">
      <c r="A529" s="67"/>
      <c r="B529" s="68"/>
      <c r="C529" s="68"/>
      <c r="D529" s="68"/>
      <c r="E529" s="68"/>
      <c r="F529" s="68"/>
      <c r="G529" s="68"/>
      <c r="H529" s="68"/>
      <c r="I529" s="68"/>
      <c r="J529" s="68"/>
      <c r="K529" s="68"/>
      <c r="L529" s="68"/>
      <c r="M529" s="68"/>
      <c r="N529" s="68"/>
      <c r="O529" s="63"/>
    </row>
    <row r="530" spans="1:15" s="64" customFormat="1">
      <c r="A530" s="67"/>
      <c r="B530" s="68"/>
      <c r="C530" s="68"/>
      <c r="D530" s="68"/>
      <c r="E530" s="68"/>
      <c r="F530" s="68"/>
      <c r="G530" s="68"/>
      <c r="H530" s="68"/>
      <c r="I530" s="68"/>
      <c r="J530" s="68"/>
      <c r="K530" s="68"/>
      <c r="L530" s="68"/>
      <c r="M530" s="68"/>
      <c r="N530" s="68"/>
      <c r="O530" s="63"/>
    </row>
    <row r="531" spans="1:15" s="64" customFormat="1">
      <c r="A531" s="67"/>
      <c r="B531" s="68"/>
      <c r="C531" s="68"/>
      <c r="D531" s="68"/>
      <c r="E531" s="68"/>
      <c r="F531" s="68"/>
      <c r="G531" s="68"/>
      <c r="H531" s="68"/>
      <c r="I531" s="68"/>
      <c r="J531" s="68"/>
      <c r="K531" s="68"/>
      <c r="L531" s="68"/>
      <c r="M531" s="68"/>
      <c r="N531" s="68"/>
      <c r="O531" s="63"/>
    </row>
    <row r="532" spans="1:15" s="64" customFormat="1">
      <c r="A532" s="67"/>
      <c r="B532" s="68"/>
      <c r="C532" s="68"/>
      <c r="D532" s="68"/>
      <c r="E532" s="68"/>
      <c r="F532" s="68"/>
      <c r="G532" s="68"/>
      <c r="H532" s="68"/>
      <c r="I532" s="68"/>
      <c r="J532" s="68"/>
      <c r="K532" s="68"/>
      <c r="L532" s="68"/>
      <c r="M532" s="68"/>
      <c r="N532" s="68"/>
      <c r="O532" s="63"/>
    </row>
    <row r="533" spans="1:15" s="64" customFormat="1">
      <c r="A533" s="67"/>
      <c r="B533" s="68"/>
      <c r="C533" s="68"/>
      <c r="D533" s="68"/>
      <c r="E533" s="68"/>
      <c r="F533" s="68"/>
      <c r="G533" s="68"/>
      <c r="H533" s="68"/>
      <c r="I533" s="68"/>
      <c r="J533" s="68"/>
      <c r="K533" s="68"/>
      <c r="L533" s="68"/>
      <c r="M533" s="68"/>
      <c r="N533" s="68"/>
      <c r="O533" s="63"/>
    </row>
    <row r="534" spans="1:15" s="64" customFormat="1">
      <c r="A534" s="67"/>
      <c r="B534" s="68"/>
      <c r="C534" s="68"/>
      <c r="D534" s="68"/>
      <c r="E534" s="68"/>
      <c r="F534" s="68"/>
      <c r="G534" s="68"/>
      <c r="H534" s="68"/>
      <c r="I534" s="68"/>
      <c r="J534" s="68"/>
      <c r="K534" s="68"/>
      <c r="L534" s="68"/>
      <c r="M534" s="68"/>
      <c r="N534" s="68"/>
      <c r="O534" s="63"/>
    </row>
    <row r="535" spans="1:15" s="64" customFormat="1">
      <c r="A535" s="67"/>
      <c r="B535" s="68"/>
      <c r="C535" s="68"/>
      <c r="D535" s="68"/>
      <c r="E535" s="68"/>
      <c r="F535" s="68"/>
      <c r="G535" s="68"/>
      <c r="H535" s="68"/>
      <c r="I535" s="68"/>
      <c r="J535" s="68"/>
      <c r="K535" s="68"/>
      <c r="L535" s="68"/>
      <c r="M535" s="68"/>
      <c r="N535" s="68"/>
      <c r="O535" s="63"/>
    </row>
    <row r="536" spans="1:15" s="64" customFormat="1">
      <c r="A536" s="67"/>
      <c r="B536" s="68"/>
      <c r="C536" s="68"/>
      <c r="D536" s="68"/>
      <c r="E536" s="68"/>
      <c r="F536" s="68"/>
      <c r="G536" s="68"/>
      <c r="H536" s="68"/>
      <c r="I536" s="68"/>
      <c r="J536" s="68"/>
      <c r="K536" s="68"/>
      <c r="L536" s="68"/>
      <c r="M536" s="68"/>
      <c r="N536" s="68"/>
      <c r="O536" s="63"/>
    </row>
    <row r="537" spans="1:15" s="64" customFormat="1">
      <c r="A537" s="67"/>
      <c r="B537" s="68"/>
      <c r="C537" s="68"/>
      <c r="D537" s="68"/>
      <c r="E537" s="68"/>
      <c r="F537" s="68"/>
      <c r="G537" s="68"/>
      <c r="H537" s="68"/>
      <c r="I537" s="68"/>
      <c r="J537" s="68"/>
      <c r="K537" s="68"/>
      <c r="L537" s="68"/>
      <c r="M537" s="68"/>
      <c r="N537" s="68"/>
      <c r="O537" s="63"/>
    </row>
    <row r="538" spans="1:15" s="64" customFormat="1">
      <c r="A538" s="67"/>
      <c r="B538" s="68"/>
      <c r="C538" s="68"/>
      <c r="D538" s="68"/>
      <c r="E538" s="68"/>
      <c r="F538" s="68"/>
      <c r="G538" s="68"/>
      <c r="H538" s="68"/>
      <c r="I538" s="68"/>
      <c r="J538" s="68"/>
      <c r="K538" s="68"/>
      <c r="L538" s="68"/>
      <c r="M538" s="68"/>
      <c r="N538" s="68"/>
      <c r="O538" s="63"/>
    </row>
    <row r="539" spans="1:15" s="64" customFormat="1">
      <c r="A539" s="67"/>
      <c r="B539" s="68"/>
      <c r="C539" s="68"/>
      <c r="D539" s="68"/>
      <c r="E539" s="68"/>
      <c r="F539" s="68"/>
      <c r="G539" s="68"/>
      <c r="H539" s="68"/>
      <c r="I539" s="68"/>
      <c r="J539" s="68"/>
      <c r="K539" s="68"/>
      <c r="L539" s="68"/>
      <c r="M539" s="68"/>
      <c r="N539" s="68"/>
      <c r="O539" s="63"/>
    </row>
    <row r="540" spans="1:15" s="64" customFormat="1">
      <c r="A540" s="67"/>
      <c r="B540" s="68"/>
      <c r="C540" s="68"/>
      <c r="D540" s="68"/>
      <c r="E540" s="68"/>
      <c r="F540" s="68"/>
      <c r="G540" s="68"/>
      <c r="H540" s="68"/>
      <c r="I540" s="68"/>
      <c r="J540" s="68"/>
      <c r="K540" s="68"/>
      <c r="L540" s="68"/>
      <c r="M540" s="68"/>
      <c r="N540" s="68"/>
      <c r="O540" s="63"/>
    </row>
    <row r="541" spans="1:15" s="64" customFormat="1">
      <c r="A541" s="67"/>
      <c r="B541" s="68"/>
      <c r="C541" s="68"/>
      <c r="D541" s="68"/>
      <c r="E541" s="68"/>
      <c r="F541" s="68"/>
      <c r="G541" s="68"/>
      <c r="H541" s="68"/>
      <c r="I541" s="68"/>
      <c r="J541" s="68"/>
      <c r="K541" s="68"/>
      <c r="L541" s="68"/>
      <c r="M541" s="68"/>
      <c r="N541" s="68"/>
      <c r="O541" s="63"/>
    </row>
    <row r="542" spans="1:15" s="64" customFormat="1">
      <c r="A542" s="67"/>
      <c r="B542" s="68"/>
      <c r="C542" s="68"/>
      <c r="D542" s="68"/>
      <c r="E542" s="68"/>
      <c r="F542" s="68"/>
      <c r="G542" s="68"/>
      <c r="H542" s="68"/>
      <c r="I542" s="68"/>
      <c r="J542" s="68"/>
      <c r="K542" s="68"/>
      <c r="L542" s="68"/>
      <c r="M542" s="68"/>
      <c r="N542" s="68"/>
      <c r="O542" s="63"/>
    </row>
    <row r="543" spans="1:15" s="64" customFormat="1">
      <c r="A543" s="67"/>
      <c r="B543" s="68"/>
      <c r="C543" s="68"/>
      <c r="D543" s="68"/>
      <c r="E543" s="68"/>
      <c r="F543" s="68"/>
      <c r="G543" s="68"/>
      <c r="H543" s="68"/>
      <c r="I543" s="68"/>
      <c r="J543" s="68"/>
      <c r="K543" s="68"/>
      <c r="L543" s="68"/>
      <c r="M543" s="68"/>
      <c r="N543" s="68"/>
      <c r="O543" s="63"/>
    </row>
    <row r="544" spans="1:15" s="64" customFormat="1">
      <c r="A544" s="67"/>
      <c r="B544" s="68"/>
      <c r="C544" s="68"/>
      <c r="D544" s="68"/>
      <c r="E544" s="68"/>
      <c r="F544" s="68"/>
      <c r="G544" s="68"/>
      <c r="H544" s="68"/>
      <c r="I544" s="68"/>
      <c r="J544" s="68"/>
      <c r="K544" s="68"/>
      <c r="L544" s="68"/>
      <c r="M544" s="68"/>
      <c r="N544" s="68"/>
      <c r="O544" s="63"/>
    </row>
    <row r="545" spans="1:15" s="64" customFormat="1">
      <c r="A545" s="67"/>
      <c r="B545" s="68"/>
      <c r="C545" s="68"/>
      <c r="D545" s="68"/>
      <c r="E545" s="68"/>
      <c r="F545" s="68"/>
      <c r="G545" s="68"/>
      <c r="H545" s="68"/>
      <c r="I545" s="68"/>
      <c r="J545" s="68"/>
      <c r="K545" s="68"/>
      <c r="L545" s="68"/>
      <c r="M545" s="68"/>
      <c r="N545" s="68"/>
      <c r="O545" s="63"/>
    </row>
    <row r="546" spans="1:15" s="64" customFormat="1">
      <c r="A546" s="67"/>
      <c r="B546" s="68"/>
      <c r="C546" s="68"/>
      <c r="D546" s="68"/>
      <c r="E546" s="68"/>
      <c r="F546" s="68"/>
      <c r="G546" s="68"/>
      <c r="H546" s="68"/>
      <c r="I546" s="68"/>
      <c r="J546" s="68"/>
      <c r="K546" s="68"/>
      <c r="L546" s="68"/>
      <c r="M546" s="68"/>
      <c r="N546" s="68"/>
      <c r="O546" s="63"/>
    </row>
    <row r="547" spans="1:15" s="64" customFormat="1">
      <c r="A547" s="67"/>
      <c r="B547" s="68"/>
      <c r="C547" s="68"/>
      <c r="D547" s="68"/>
      <c r="E547" s="68"/>
      <c r="F547" s="68"/>
      <c r="G547" s="68"/>
      <c r="H547" s="68"/>
      <c r="I547" s="68"/>
      <c r="J547" s="68"/>
      <c r="K547" s="68"/>
      <c r="L547" s="68"/>
      <c r="M547" s="68"/>
      <c r="N547" s="68"/>
      <c r="O547" s="63"/>
    </row>
    <row r="548" spans="1:15" s="64" customFormat="1">
      <c r="A548" s="67"/>
      <c r="B548" s="68"/>
      <c r="C548" s="68"/>
      <c r="D548" s="68"/>
      <c r="E548" s="68"/>
      <c r="F548" s="68"/>
      <c r="G548" s="68"/>
      <c r="H548" s="68"/>
      <c r="I548" s="68"/>
      <c r="J548" s="68"/>
      <c r="K548" s="68"/>
      <c r="L548" s="68"/>
      <c r="M548" s="68"/>
      <c r="N548" s="68"/>
      <c r="O548" s="63"/>
    </row>
    <row r="549" spans="1:15" s="64" customFormat="1">
      <c r="A549" s="67"/>
      <c r="B549" s="68"/>
      <c r="C549" s="68"/>
      <c r="D549" s="68"/>
      <c r="E549" s="68"/>
      <c r="F549" s="68"/>
      <c r="G549" s="68"/>
      <c r="H549" s="68"/>
      <c r="I549" s="68"/>
      <c r="J549" s="68"/>
      <c r="K549" s="68"/>
      <c r="L549" s="68"/>
      <c r="M549" s="68"/>
      <c r="N549" s="68"/>
      <c r="O549" s="63"/>
    </row>
    <row r="550" spans="1:15" s="64" customFormat="1">
      <c r="A550" s="67"/>
      <c r="B550" s="68"/>
      <c r="C550" s="68"/>
      <c r="D550" s="68"/>
      <c r="E550" s="68"/>
      <c r="F550" s="68"/>
      <c r="G550" s="68"/>
      <c r="H550" s="68"/>
      <c r="I550" s="68"/>
      <c r="J550" s="68"/>
      <c r="K550" s="68"/>
      <c r="L550" s="68"/>
      <c r="M550" s="68"/>
      <c r="N550" s="68"/>
      <c r="O550" s="63"/>
    </row>
    <row r="551" spans="1:15" s="64" customFormat="1">
      <c r="A551" s="67"/>
      <c r="B551" s="68"/>
      <c r="C551" s="68"/>
      <c r="D551" s="68"/>
      <c r="E551" s="68"/>
      <c r="F551" s="68"/>
      <c r="G551" s="68"/>
      <c r="H551" s="68"/>
      <c r="I551" s="68"/>
      <c r="J551" s="68"/>
      <c r="K551" s="68"/>
      <c r="L551" s="68"/>
      <c r="M551" s="68"/>
      <c r="N551" s="68"/>
      <c r="O551" s="63"/>
    </row>
    <row r="552" spans="1:15" s="64" customFormat="1">
      <c r="A552" s="67"/>
      <c r="B552" s="68"/>
      <c r="C552" s="68"/>
      <c r="D552" s="68"/>
      <c r="E552" s="68"/>
      <c r="F552" s="68"/>
      <c r="G552" s="68"/>
      <c r="H552" s="68"/>
      <c r="I552" s="68"/>
      <c r="J552" s="68"/>
      <c r="K552" s="68"/>
      <c r="L552" s="68"/>
      <c r="M552" s="68"/>
      <c r="N552" s="68"/>
      <c r="O552" s="63"/>
    </row>
    <row r="553" spans="1:15" s="64" customFormat="1">
      <c r="A553" s="67"/>
      <c r="B553" s="68"/>
      <c r="C553" s="68"/>
      <c r="D553" s="68"/>
      <c r="E553" s="68"/>
      <c r="F553" s="68"/>
      <c r="G553" s="68"/>
      <c r="H553" s="68"/>
      <c r="I553" s="68"/>
      <c r="J553" s="68"/>
      <c r="K553" s="68"/>
      <c r="L553" s="68"/>
      <c r="M553" s="68"/>
      <c r="N553" s="68"/>
      <c r="O553" s="63"/>
    </row>
    <row r="554" spans="1:15" s="64" customFormat="1">
      <c r="A554" s="67"/>
      <c r="B554" s="68"/>
      <c r="C554" s="68"/>
      <c r="D554" s="68"/>
      <c r="E554" s="68"/>
      <c r="F554" s="68"/>
      <c r="G554" s="68"/>
      <c r="H554" s="68"/>
      <c r="I554" s="68"/>
      <c r="J554" s="68"/>
      <c r="K554" s="68"/>
      <c r="L554" s="68"/>
      <c r="M554" s="68"/>
      <c r="N554" s="68"/>
      <c r="O554" s="63"/>
    </row>
    <row r="555" spans="1:15" s="64" customFormat="1">
      <c r="A555" s="67"/>
      <c r="B555" s="68"/>
      <c r="C555" s="68"/>
      <c r="D555" s="68"/>
      <c r="E555" s="68"/>
      <c r="F555" s="68"/>
      <c r="G555" s="68"/>
      <c r="H555" s="68"/>
      <c r="I555" s="68"/>
      <c r="J555" s="68"/>
      <c r="K555" s="68"/>
      <c r="L555" s="68"/>
      <c r="M555" s="68"/>
      <c r="N555" s="68"/>
      <c r="O555" s="63"/>
    </row>
    <row r="556" spans="1:15" s="64" customFormat="1">
      <c r="A556" s="67"/>
      <c r="B556" s="68"/>
      <c r="C556" s="68"/>
      <c r="D556" s="68"/>
      <c r="E556" s="68"/>
      <c r="F556" s="68"/>
      <c r="G556" s="68"/>
      <c r="H556" s="68"/>
      <c r="I556" s="68"/>
      <c r="J556" s="68"/>
      <c r="K556" s="68"/>
      <c r="L556" s="68"/>
      <c r="M556" s="68"/>
      <c r="N556" s="68"/>
      <c r="O556" s="63"/>
    </row>
    <row r="557" spans="1:15" s="64" customFormat="1">
      <c r="A557" s="67"/>
      <c r="B557" s="68"/>
      <c r="C557" s="68"/>
      <c r="D557" s="68"/>
      <c r="E557" s="68"/>
      <c r="F557" s="68"/>
      <c r="G557" s="68"/>
      <c r="H557" s="68"/>
      <c r="I557" s="68"/>
      <c r="J557" s="68"/>
      <c r="K557" s="68"/>
      <c r="L557" s="68"/>
      <c r="M557" s="68"/>
      <c r="N557" s="68"/>
      <c r="O557" s="63"/>
    </row>
    <row r="558" spans="1:15" s="64" customFormat="1">
      <c r="A558" s="67"/>
      <c r="B558" s="68"/>
      <c r="C558" s="68"/>
      <c r="D558" s="68"/>
      <c r="E558" s="68"/>
      <c r="F558" s="68"/>
      <c r="G558" s="68"/>
      <c r="H558" s="68"/>
      <c r="I558" s="68"/>
      <c r="J558" s="68"/>
      <c r="K558" s="68"/>
      <c r="L558" s="68"/>
      <c r="M558" s="68"/>
      <c r="N558" s="68"/>
      <c r="O558" s="63"/>
    </row>
    <row r="559" spans="1:15" s="64" customFormat="1">
      <c r="A559" s="67"/>
      <c r="B559" s="68"/>
      <c r="C559" s="68"/>
      <c r="D559" s="68"/>
      <c r="E559" s="68"/>
      <c r="F559" s="68"/>
      <c r="G559" s="68"/>
      <c r="H559" s="68"/>
      <c r="I559" s="68"/>
      <c r="J559" s="68"/>
      <c r="K559" s="68"/>
      <c r="L559" s="68"/>
      <c r="M559" s="68"/>
      <c r="N559" s="68"/>
      <c r="O559" s="63"/>
    </row>
    <row r="560" spans="1:15" s="64" customFormat="1">
      <c r="A560" s="67"/>
      <c r="B560" s="68"/>
      <c r="C560" s="68"/>
      <c r="D560" s="68"/>
      <c r="E560" s="68"/>
      <c r="F560" s="68"/>
      <c r="G560" s="68"/>
      <c r="H560" s="68"/>
      <c r="I560" s="68"/>
      <c r="J560" s="68"/>
      <c r="K560" s="68"/>
      <c r="L560" s="68"/>
      <c r="M560" s="68"/>
      <c r="N560" s="68"/>
      <c r="O560" s="63"/>
    </row>
    <row r="561" spans="1:15" s="64" customFormat="1">
      <c r="A561" s="67"/>
      <c r="B561" s="68"/>
      <c r="C561" s="68"/>
      <c r="D561" s="68"/>
      <c r="E561" s="68"/>
      <c r="F561" s="68"/>
      <c r="G561" s="68"/>
      <c r="H561" s="68"/>
      <c r="I561" s="68"/>
      <c r="J561" s="68"/>
      <c r="K561" s="68"/>
      <c r="L561" s="68"/>
      <c r="M561" s="68"/>
      <c r="N561" s="68"/>
      <c r="O561" s="63"/>
    </row>
    <row r="562" spans="1:15" s="64" customFormat="1">
      <c r="A562" s="67"/>
      <c r="B562" s="68"/>
      <c r="C562" s="68"/>
      <c r="D562" s="68"/>
      <c r="E562" s="68"/>
      <c r="F562" s="68"/>
      <c r="G562" s="68"/>
      <c r="H562" s="68"/>
      <c r="I562" s="68"/>
      <c r="J562" s="68"/>
      <c r="K562" s="68"/>
      <c r="L562" s="68"/>
      <c r="M562" s="68"/>
      <c r="N562" s="68"/>
      <c r="O562" s="63"/>
    </row>
    <row r="563" spans="1:15" s="64" customFormat="1">
      <c r="A563" s="67"/>
      <c r="B563" s="68"/>
      <c r="C563" s="68"/>
      <c r="D563" s="68"/>
      <c r="E563" s="68"/>
      <c r="F563" s="68"/>
      <c r="G563" s="68"/>
      <c r="H563" s="68"/>
      <c r="I563" s="68"/>
      <c r="J563" s="68"/>
      <c r="K563" s="68"/>
      <c r="L563" s="68"/>
      <c r="M563" s="68"/>
      <c r="N563" s="68"/>
      <c r="O563" s="63"/>
    </row>
    <row r="564" spans="1:15" s="64" customFormat="1">
      <c r="A564" s="67"/>
      <c r="B564" s="68"/>
      <c r="C564" s="68"/>
      <c r="D564" s="68"/>
      <c r="E564" s="68"/>
      <c r="F564" s="68"/>
      <c r="G564" s="68"/>
      <c r="H564" s="68"/>
      <c r="I564" s="68"/>
      <c r="J564" s="68"/>
      <c r="K564" s="68"/>
      <c r="L564" s="68"/>
      <c r="M564" s="68"/>
      <c r="N564" s="68"/>
      <c r="O564" s="63"/>
    </row>
    <row r="565" spans="1:15" s="64" customFormat="1">
      <c r="A565" s="67"/>
      <c r="B565" s="68"/>
      <c r="C565" s="68"/>
      <c r="D565" s="68"/>
      <c r="E565" s="68"/>
      <c r="F565" s="68"/>
      <c r="G565" s="68"/>
      <c r="H565" s="68"/>
      <c r="I565" s="68"/>
      <c r="J565" s="68"/>
      <c r="K565" s="68"/>
      <c r="L565" s="68"/>
      <c r="M565" s="68"/>
      <c r="N565" s="68"/>
      <c r="O565" s="63"/>
    </row>
    <row r="566" spans="1:15" s="64" customFormat="1">
      <c r="A566" s="67"/>
      <c r="B566" s="68"/>
      <c r="C566" s="68"/>
      <c r="D566" s="68"/>
      <c r="E566" s="68"/>
      <c r="F566" s="68"/>
      <c r="G566" s="68"/>
      <c r="H566" s="68"/>
      <c r="I566" s="68"/>
      <c r="J566" s="68"/>
      <c r="K566" s="68"/>
      <c r="L566" s="68"/>
      <c r="M566" s="68"/>
      <c r="N566" s="68"/>
      <c r="O566" s="63"/>
    </row>
    <row r="567" spans="1:15" s="64" customFormat="1">
      <c r="A567" s="67"/>
      <c r="B567" s="68"/>
      <c r="C567" s="68"/>
      <c r="D567" s="68"/>
      <c r="E567" s="68"/>
      <c r="F567" s="68"/>
      <c r="G567" s="68"/>
      <c r="H567" s="68"/>
      <c r="I567" s="68"/>
      <c r="J567" s="68"/>
      <c r="K567" s="68"/>
      <c r="L567" s="68"/>
      <c r="M567" s="68"/>
      <c r="N567" s="68"/>
      <c r="O567" s="63"/>
    </row>
    <row r="568" spans="1:15" s="64" customFormat="1">
      <c r="A568" s="67"/>
      <c r="B568" s="68"/>
      <c r="C568" s="68"/>
      <c r="D568" s="68"/>
      <c r="E568" s="68"/>
      <c r="F568" s="68"/>
      <c r="G568" s="68"/>
      <c r="H568" s="68"/>
      <c r="I568" s="68"/>
      <c r="J568" s="68"/>
      <c r="K568" s="68"/>
      <c r="L568" s="68"/>
      <c r="M568" s="68"/>
      <c r="N568" s="68"/>
      <c r="O568" s="63"/>
    </row>
    <row r="569" spans="1:15" s="64" customFormat="1">
      <c r="A569" s="67"/>
      <c r="B569" s="68"/>
      <c r="C569" s="68"/>
      <c r="D569" s="68"/>
      <c r="E569" s="68"/>
      <c r="F569" s="68"/>
      <c r="G569" s="68"/>
      <c r="H569" s="68"/>
      <c r="I569" s="68"/>
      <c r="J569" s="68"/>
      <c r="K569" s="68"/>
      <c r="L569" s="68"/>
      <c r="M569" s="68"/>
      <c r="N569" s="68"/>
      <c r="O569" s="63"/>
    </row>
    <row r="570" spans="1:15" s="64" customFormat="1">
      <c r="A570" s="67"/>
      <c r="B570" s="68"/>
      <c r="C570" s="68"/>
      <c r="D570" s="68"/>
      <c r="E570" s="68"/>
      <c r="F570" s="68"/>
      <c r="G570" s="68"/>
      <c r="H570" s="68"/>
      <c r="I570" s="68"/>
      <c r="J570" s="68"/>
      <c r="K570" s="68"/>
      <c r="L570" s="68"/>
      <c r="M570" s="68"/>
      <c r="N570" s="68"/>
      <c r="O570" s="63"/>
    </row>
    <row r="571" spans="1:15" s="64" customFormat="1">
      <c r="A571" s="67"/>
      <c r="B571" s="68"/>
      <c r="C571" s="68"/>
      <c r="D571" s="68"/>
      <c r="E571" s="68"/>
      <c r="F571" s="68"/>
      <c r="G571" s="68"/>
      <c r="H571" s="68"/>
      <c r="I571" s="68"/>
      <c r="J571" s="68"/>
      <c r="K571" s="68"/>
      <c r="L571" s="68"/>
      <c r="M571" s="68"/>
      <c r="N571" s="68"/>
      <c r="O571" s="63"/>
    </row>
    <row r="572" spans="1:15" s="64" customFormat="1">
      <c r="A572" s="67"/>
      <c r="B572" s="68"/>
      <c r="C572" s="68"/>
      <c r="D572" s="68"/>
      <c r="E572" s="68"/>
      <c r="F572" s="68"/>
      <c r="G572" s="68"/>
      <c r="H572" s="68"/>
      <c r="I572" s="68"/>
      <c r="J572" s="68"/>
      <c r="K572" s="68"/>
      <c r="L572" s="68"/>
      <c r="M572" s="68"/>
      <c r="N572" s="68"/>
      <c r="O572" s="63"/>
    </row>
    <row r="573" spans="1:15" s="64" customFormat="1">
      <c r="A573" s="67"/>
      <c r="B573" s="68"/>
      <c r="C573" s="68"/>
      <c r="D573" s="68"/>
      <c r="E573" s="68"/>
      <c r="F573" s="68"/>
      <c r="G573" s="68"/>
      <c r="H573" s="68"/>
      <c r="I573" s="68"/>
      <c r="J573" s="68"/>
      <c r="K573" s="68"/>
      <c r="L573" s="68"/>
      <c r="M573" s="68"/>
      <c r="N573" s="68"/>
      <c r="O573" s="63"/>
    </row>
    <row r="574" spans="1:15" s="64" customFormat="1">
      <c r="A574" s="67"/>
      <c r="B574" s="68"/>
      <c r="C574" s="68"/>
      <c r="D574" s="68"/>
      <c r="E574" s="68"/>
      <c r="F574" s="68"/>
      <c r="G574" s="68"/>
      <c r="H574" s="68"/>
      <c r="I574" s="68"/>
      <c r="J574" s="68"/>
      <c r="K574" s="68"/>
      <c r="L574" s="68"/>
      <c r="M574" s="68"/>
      <c r="N574" s="68"/>
      <c r="O574" s="63"/>
    </row>
    <row r="575" spans="1:15" s="64" customFormat="1">
      <c r="A575" s="67"/>
      <c r="B575" s="68"/>
      <c r="C575" s="68"/>
      <c r="D575" s="68"/>
      <c r="E575" s="68"/>
      <c r="F575" s="68"/>
      <c r="G575" s="68"/>
      <c r="H575" s="68"/>
      <c r="I575" s="68"/>
      <c r="J575" s="68"/>
      <c r="K575" s="68"/>
      <c r="L575" s="68"/>
      <c r="M575" s="68"/>
      <c r="N575" s="68"/>
      <c r="O575" s="63"/>
    </row>
    <row r="576" spans="1:15" s="64" customFormat="1">
      <c r="A576" s="67"/>
      <c r="B576" s="68"/>
      <c r="C576" s="68"/>
      <c r="D576" s="68"/>
      <c r="E576" s="68"/>
      <c r="F576" s="68"/>
      <c r="G576" s="68"/>
      <c r="H576" s="68"/>
      <c r="I576" s="68"/>
      <c r="J576" s="68"/>
      <c r="K576" s="68"/>
      <c r="L576" s="68"/>
      <c r="M576" s="68"/>
      <c r="N576" s="68"/>
      <c r="O576" s="63"/>
    </row>
    <row r="577" spans="1:15" s="64" customFormat="1">
      <c r="A577" s="67"/>
      <c r="B577" s="68"/>
      <c r="C577" s="68"/>
      <c r="D577" s="68"/>
      <c r="E577" s="68"/>
      <c r="F577" s="68"/>
      <c r="G577" s="68"/>
      <c r="H577" s="68"/>
      <c r="I577" s="68"/>
      <c r="J577" s="68"/>
      <c r="K577" s="68"/>
      <c r="L577" s="68"/>
      <c r="M577" s="68"/>
      <c r="N577" s="68"/>
      <c r="O577" s="63"/>
    </row>
    <row r="578" spans="1:15" s="64" customFormat="1">
      <c r="A578" s="67"/>
      <c r="B578" s="68"/>
      <c r="C578" s="68"/>
      <c r="D578" s="68"/>
      <c r="E578" s="68"/>
      <c r="F578" s="68"/>
      <c r="G578" s="68"/>
      <c r="H578" s="68"/>
      <c r="I578" s="68"/>
      <c r="J578" s="68"/>
      <c r="K578" s="68"/>
      <c r="L578" s="68"/>
      <c r="M578" s="68"/>
      <c r="N578" s="68"/>
      <c r="O578" s="63"/>
    </row>
    <row r="579" spans="1:15" s="64" customFormat="1">
      <c r="A579" s="67"/>
      <c r="B579" s="68"/>
      <c r="C579" s="68"/>
      <c r="D579" s="68"/>
      <c r="E579" s="68"/>
      <c r="F579" s="68"/>
      <c r="G579" s="68"/>
      <c r="H579" s="68"/>
      <c r="I579" s="68"/>
      <c r="J579" s="68"/>
      <c r="K579" s="68"/>
      <c r="L579" s="68"/>
      <c r="M579" s="68"/>
      <c r="N579" s="68"/>
      <c r="O579" s="63"/>
    </row>
    <row r="580" spans="1:15" s="64" customFormat="1">
      <c r="A580" s="67"/>
      <c r="B580" s="68"/>
      <c r="C580" s="68"/>
      <c r="D580" s="68"/>
      <c r="E580" s="68"/>
      <c r="F580" s="68"/>
      <c r="G580" s="68"/>
      <c r="H580" s="68"/>
      <c r="I580" s="68"/>
      <c r="J580" s="68"/>
      <c r="K580" s="68"/>
      <c r="L580" s="68"/>
      <c r="M580" s="68"/>
      <c r="N580" s="68"/>
      <c r="O580" s="63"/>
    </row>
    <row r="581" spans="1:15" s="64" customFormat="1">
      <c r="A581" s="67"/>
      <c r="B581" s="68"/>
      <c r="C581" s="68"/>
      <c r="D581" s="68"/>
      <c r="E581" s="68"/>
      <c r="F581" s="68"/>
      <c r="G581" s="68"/>
      <c r="H581" s="68"/>
      <c r="I581" s="68"/>
      <c r="J581" s="68"/>
      <c r="K581" s="68"/>
      <c r="L581" s="68"/>
      <c r="M581" s="68"/>
      <c r="N581" s="68"/>
      <c r="O581" s="63"/>
    </row>
    <row r="582" spans="1:15" s="64" customFormat="1">
      <c r="A582" s="67"/>
      <c r="B582" s="68"/>
      <c r="C582" s="68"/>
      <c r="D582" s="68"/>
      <c r="E582" s="68"/>
      <c r="F582" s="68"/>
      <c r="G582" s="68"/>
      <c r="H582" s="68"/>
      <c r="I582" s="68"/>
      <c r="J582" s="68"/>
      <c r="K582" s="68"/>
      <c r="L582" s="68"/>
      <c r="M582" s="68"/>
      <c r="N582" s="68"/>
      <c r="O582" s="63"/>
    </row>
    <row r="583" spans="1:15" s="64" customFormat="1">
      <c r="A583" s="67"/>
      <c r="B583" s="68"/>
      <c r="C583" s="68"/>
      <c r="D583" s="68"/>
      <c r="E583" s="68"/>
      <c r="F583" s="68"/>
      <c r="G583" s="68"/>
      <c r="H583" s="68"/>
      <c r="I583" s="68"/>
      <c r="J583" s="68"/>
      <c r="K583" s="68"/>
      <c r="L583" s="68"/>
      <c r="M583" s="68"/>
      <c r="N583" s="68"/>
      <c r="O583" s="63"/>
    </row>
    <row r="584" spans="1:15" s="64" customFormat="1">
      <c r="A584" s="67"/>
      <c r="B584" s="68"/>
      <c r="C584" s="68"/>
      <c r="D584" s="68"/>
      <c r="E584" s="68"/>
      <c r="F584" s="68"/>
      <c r="G584" s="68"/>
      <c r="H584" s="68"/>
      <c r="I584" s="68"/>
      <c r="J584" s="68"/>
      <c r="K584" s="68"/>
      <c r="L584" s="68"/>
      <c r="M584" s="68"/>
      <c r="N584" s="68"/>
      <c r="O584" s="63"/>
    </row>
    <row r="585" spans="1:15" s="64" customFormat="1">
      <c r="A585" s="67"/>
      <c r="B585" s="68"/>
      <c r="C585" s="68"/>
      <c r="D585" s="68"/>
      <c r="E585" s="68"/>
      <c r="F585" s="68"/>
      <c r="G585" s="68"/>
      <c r="H585" s="68"/>
      <c r="I585" s="68"/>
      <c r="J585" s="68"/>
      <c r="K585" s="68"/>
      <c r="L585" s="68"/>
      <c r="M585" s="68"/>
      <c r="N585" s="68"/>
      <c r="O585" s="63"/>
    </row>
    <row r="586" spans="1:15" s="64" customFormat="1">
      <c r="A586" s="67"/>
      <c r="B586" s="68"/>
      <c r="C586" s="68"/>
      <c r="D586" s="68"/>
      <c r="E586" s="68"/>
      <c r="F586" s="68"/>
      <c r="G586" s="68"/>
      <c r="H586" s="68"/>
      <c r="I586" s="68"/>
      <c r="J586" s="68"/>
      <c r="K586" s="68"/>
      <c r="L586" s="68"/>
      <c r="M586" s="68"/>
      <c r="N586" s="68"/>
      <c r="O586" s="63"/>
    </row>
    <row r="587" spans="1:15" s="64" customFormat="1">
      <c r="A587" s="67"/>
      <c r="B587" s="68"/>
      <c r="C587" s="68"/>
      <c r="D587" s="68"/>
      <c r="E587" s="68"/>
      <c r="F587" s="68"/>
      <c r="G587" s="68"/>
      <c r="H587" s="68"/>
      <c r="I587" s="68"/>
      <c r="J587" s="68"/>
      <c r="K587" s="68"/>
      <c r="L587" s="68"/>
      <c r="M587" s="68"/>
      <c r="N587" s="68"/>
      <c r="O587" s="63"/>
    </row>
    <row r="588" spans="1:15" s="64" customFormat="1">
      <c r="A588" s="67"/>
      <c r="B588" s="68"/>
      <c r="C588" s="68"/>
      <c r="D588" s="68"/>
      <c r="E588" s="68"/>
      <c r="F588" s="68"/>
      <c r="G588" s="68"/>
      <c r="H588" s="68"/>
      <c r="I588" s="68"/>
      <c r="J588" s="68"/>
      <c r="K588" s="68"/>
      <c r="L588" s="68"/>
      <c r="M588" s="68"/>
      <c r="N588" s="68"/>
      <c r="O588" s="63"/>
    </row>
    <row r="589" spans="1:15" s="64" customFormat="1">
      <c r="A589" s="67"/>
      <c r="B589" s="68"/>
      <c r="C589" s="68"/>
      <c r="D589" s="68"/>
      <c r="E589" s="68"/>
      <c r="F589" s="68"/>
      <c r="G589" s="68"/>
      <c r="H589" s="68"/>
      <c r="I589" s="68"/>
      <c r="J589" s="68"/>
      <c r="K589" s="68"/>
      <c r="L589" s="68"/>
      <c r="M589" s="68"/>
      <c r="N589" s="68"/>
      <c r="O589" s="63"/>
    </row>
    <row r="590" spans="1:15" s="64" customFormat="1">
      <c r="A590" s="67"/>
      <c r="B590" s="68"/>
      <c r="C590" s="68"/>
      <c r="D590" s="68"/>
      <c r="E590" s="68"/>
      <c r="F590" s="68"/>
      <c r="G590" s="68"/>
      <c r="H590" s="68"/>
      <c r="I590" s="68"/>
      <c r="J590" s="68"/>
      <c r="K590" s="68"/>
      <c r="L590" s="68"/>
      <c r="M590" s="68"/>
      <c r="N590" s="68"/>
      <c r="O590" s="63"/>
    </row>
    <row r="591" spans="1:15" s="64" customFormat="1">
      <c r="A591" s="67"/>
      <c r="B591" s="68"/>
      <c r="C591" s="68"/>
      <c r="D591" s="68"/>
      <c r="E591" s="68"/>
      <c r="F591" s="68"/>
      <c r="G591" s="68"/>
      <c r="H591" s="68"/>
      <c r="I591" s="68"/>
      <c r="J591" s="68"/>
      <c r="K591" s="68"/>
      <c r="L591" s="68"/>
      <c r="M591" s="68"/>
      <c r="N591" s="68"/>
      <c r="O591" s="63"/>
    </row>
    <row r="592" spans="1:15" s="64" customFormat="1">
      <c r="A592" s="67"/>
      <c r="B592" s="68"/>
      <c r="C592" s="68"/>
      <c r="D592" s="68"/>
      <c r="E592" s="68"/>
      <c r="F592" s="68"/>
      <c r="G592" s="68"/>
      <c r="H592" s="68"/>
      <c r="I592" s="68"/>
      <c r="J592" s="68"/>
      <c r="K592" s="68"/>
      <c r="L592" s="68"/>
      <c r="M592" s="68"/>
      <c r="N592" s="68"/>
      <c r="O592" s="63"/>
    </row>
    <row r="593" spans="1:15" s="64" customFormat="1">
      <c r="A593" s="67"/>
      <c r="B593" s="68"/>
      <c r="C593" s="68"/>
      <c r="D593" s="68"/>
      <c r="E593" s="68"/>
      <c r="F593" s="68"/>
      <c r="G593" s="68"/>
      <c r="H593" s="68"/>
      <c r="I593" s="68"/>
      <c r="J593" s="68"/>
      <c r="K593" s="68"/>
      <c r="L593" s="68"/>
      <c r="M593" s="68"/>
      <c r="N593" s="68"/>
      <c r="O593" s="63"/>
    </row>
    <row r="594" spans="1:15" s="64" customFormat="1">
      <c r="A594" s="67"/>
      <c r="B594" s="68"/>
      <c r="C594" s="68"/>
      <c r="D594" s="68"/>
      <c r="E594" s="68"/>
      <c r="F594" s="68"/>
      <c r="G594" s="68"/>
      <c r="H594" s="68"/>
      <c r="I594" s="68"/>
      <c r="J594" s="68"/>
      <c r="K594" s="68"/>
      <c r="L594" s="68"/>
      <c r="M594" s="68"/>
      <c r="N594" s="68"/>
      <c r="O594" s="63"/>
    </row>
    <row r="595" spans="1:15" s="64" customFormat="1">
      <c r="A595" s="67"/>
      <c r="B595" s="68"/>
      <c r="C595" s="68"/>
      <c r="D595" s="68"/>
      <c r="E595" s="68"/>
      <c r="F595" s="68"/>
      <c r="G595" s="68"/>
      <c r="H595" s="68"/>
      <c r="I595" s="68"/>
      <c r="J595" s="68"/>
      <c r="K595" s="68"/>
      <c r="L595" s="68"/>
      <c r="M595" s="68"/>
      <c r="N595" s="68"/>
      <c r="O595" s="63"/>
    </row>
    <row r="596" spans="1:15" s="64" customFormat="1">
      <c r="A596" s="67"/>
      <c r="B596" s="68"/>
      <c r="C596" s="68"/>
      <c r="D596" s="68"/>
      <c r="E596" s="68"/>
      <c r="F596" s="68"/>
      <c r="G596" s="68"/>
      <c r="H596" s="68"/>
      <c r="I596" s="68"/>
      <c r="J596" s="68"/>
      <c r="K596" s="68"/>
      <c r="L596" s="68"/>
      <c r="M596" s="68"/>
      <c r="N596" s="68"/>
      <c r="O596" s="63"/>
    </row>
    <row r="597" spans="1:15" s="64" customFormat="1">
      <c r="A597" s="67"/>
      <c r="B597" s="68"/>
      <c r="C597" s="68"/>
      <c r="D597" s="68"/>
      <c r="E597" s="68"/>
      <c r="F597" s="68"/>
      <c r="G597" s="68"/>
      <c r="H597" s="68"/>
      <c r="I597" s="68"/>
      <c r="J597" s="68"/>
      <c r="K597" s="68"/>
      <c r="L597" s="68"/>
      <c r="M597" s="68"/>
      <c r="N597" s="68"/>
      <c r="O597" s="63"/>
    </row>
    <row r="598" spans="1:15" s="64" customFormat="1">
      <c r="A598" s="67"/>
      <c r="B598" s="68"/>
      <c r="C598" s="68"/>
      <c r="D598" s="68"/>
      <c r="E598" s="68"/>
      <c r="F598" s="68"/>
      <c r="G598" s="68"/>
      <c r="H598" s="68"/>
      <c r="I598" s="68"/>
      <c r="J598" s="68"/>
      <c r="K598" s="68"/>
      <c r="L598" s="68"/>
      <c r="M598" s="68"/>
      <c r="N598" s="68"/>
      <c r="O598" s="63"/>
    </row>
    <row r="599" spans="1:15" s="64" customFormat="1">
      <c r="A599" s="67"/>
      <c r="B599" s="68"/>
      <c r="C599" s="68"/>
      <c r="D599" s="68"/>
      <c r="E599" s="68"/>
      <c r="F599" s="68"/>
      <c r="G599" s="68"/>
      <c r="H599" s="68"/>
      <c r="I599" s="68"/>
      <c r="J599" s="68"/>
      <c r="K599" s="68"/>
      <c r="L599" s="68"/>
      <c r="M599" s="68"/>
      <c r="N599" s="68"/>
      <c r="O599" s="63"/>
    </row>
    <row r="600" spans="1:15" s="64" customFormat="1">
      <c r="A600" s="67"/>
      <c r="B600" s="68"/>
      <c r="C600" s="68"/>
      <c r="D600" s="68"/>
      <c r="E600" s="68"/>
      <c r="F600" s="68"/>
      <c r="G600" s="68"/>
      <c r="H600" s="68"/>
      <c r="I600" s="68"/>
      <c r="J600" s="68"/>
      <c r="K600" s="68"/>
      <c r="L600" s="68"/>
      <c r="M600" s="68"/>
      <c r="N600" s="68"/>
      <c r="O600" s="63"/>
    </row>
    <row r="601" spans="1:15" s="64" customFormat="1">
      <c r="A601" s="67"/>
      <c r="B601" s="68"/>
      <c r="C601" s="68"/>
      <c r="D601" s="68"/>
      <c r="E601" s="68"/>
      <c r="F601" s="68"/>
      <c r="G601" s="68"/>
      <c r="H601" s="68"/>
      <c r="I601" s="68"/>
      <c r="J601" s="68"/>
      <c r="K601" s="68"/>
      <c r="L601" s="68"/>
      <c r="M601" s="68"/>
      <c r="N601" s="68"/>
      <c r="O601" s="63"/>
    </row>
    <row r="602" spans="1:15" s="64" customFormat="1">
      <c r="A602" s="67"/>
      <c r="B602" s="68"/>
      <c r="C602" s="68"/>
      <c r="D602" s="68"/>
      <c r="E602" s="68"/>
      <c r="F602" s="68"/>
      <c r="G602" s="68"/>
      <c r="H602" s="68"/>
      <c r="I602" s="68"/>
      <c r="J602" s="68"/>
      <c r="K602" s="68"/>
      <c r="L602" s="68"/>
      <c r="M602" s="68"/>
      <c r="N602" s="68"/>
      <c r="O602" s="63"/>
    </row>
    <row r="603" spans="1:15" s="64" customFormat="1">
      <c r="A603" s="67"/>
      <c r="B603" s="68"/>
      <c r="C603" s="68"/>
      <c r="D603" s="68"/>
      <c r="E603" s="68"/>
      <c r="F603" s="68"/>
      <c r="G603" s="68"/>
      <c r="H603" s="68"/>
      <c r="I603" s="68"/>
      <c r="J603" s="68"/>
      <c r="K603" s="68"/>
      <c r="L603" s="68"/>
      <c r="M603" s="68"/>
      <c r="N603" s="68"/>
      <c r="O603" s="63"/>
    </row>
    <row r="604" spans="1:15" s="64" customFormat="1">
      <c r="A604" s="67"/>
      <c r="B604" s="68"/>
      <c r="C604" s="68"/>
      <c r="D604" s="68"/>
      <c r="E604" s="68"/>
      <c r="F604" s="68"/>
      <c r="G604" s="68"/>
      <c r="H604" s="68"/>
      <c r="I604" s="68"/>
      <c r="J604" s="68"/>
      <c r="K604" s="68"/>
      <c r="L604" s="68"/>
      <c r="M604" s="68"/>
      <c r="N604" s="68"/>
      <c r="O604" s="63"/>
    </row>
    <row r="605" spans="1:15" s="64" customFormat="1">
      <c r="A605" s="67"/>
      <c r="B605" s="68"/>
      <c r="C605" s="68"/>
      <c r="D605" s="68"/>
      <c r="E605" s="68"/>
      <c r="F605" s="68"/>
      <c r="G605" s="68"/>
      <c r="H605" s="68"/>
      <c r="I605" s="68"/>
      <c r="J605" s="68"/>
      <c r="K605" s="68"/>
      <c r="L605" s="68"/>
      <c r="M605" s="68"/>
      <c r="N605" s="68"/>
      <c r="O605" s="63"/>
    </row>
    <row r="606" spans="1:15" s="64" customFormat="1">
      <c r="A606" s="67"/>
      <c r="B606" s="68"/>
      <c r="C606" s="68"/>
      <c r="D606" s="68"/>
      <c r="E606" s="68"/>
      <c r="F606" s="68"/>
      <c r="G606" s="68"/>
      <c r="H606" s="68"/>
      <c r="I606" s="68"/>
      <c r="J606" s="68"/>
      <c r="K606" s="68"/>
      <c r="L606" s="68"/>
      <c r="M606" s="68"/>
      <c r="N606" s="68"/>
      <c r="O606" s="63"/>
    </row>
    <row r="607" spans="1:15" s="64" customFormat="1">
      <c r="A607" s="67"/>
      <c r="B607" s="68"/>
      <c r="C607" s="68"/>
      <c r="D607" s="68"/>
      <c r="E607" s="68"/>
      <c r="F607" s="68"/>
      <c r="G607" s="68"/>
      <c r="H607" s="68"/>
      <c r="I607" s="68"/>
      <c r="J607" s="68"/>
      <c r="K607" s="68"/>
      <c r="L607" s="68"/>
      <c r="M607" s="68"/>
      <c r="N607" s="68"/>
      <c r="O607" s="63"/>
    </row>
    <row r="608" spans="1:15" s="64" customFormat="1">
      <c r="A608" s="67"/>
      <c r="B608" s="68"/>
      <c r="C608" s="68"/>
      <c r="D608" s="68"/>
      <c r="E608" s="68"/>
      <c r="F608" s="68"/>
      <c r="G608" s="68"/>
      <c r="H608" s="68"/>
      <c r="I608" s="68"/>
      <c r="J608" s="68"/>
      <c r="K608" s="68"/>
      <c r="L608" s="68"/>
      <c r="M608" s="68"/>
      <c r="N608" s="68"/>
      <c r="O608" s="63"/>
    </row>
    <row r="609" spans="1:15" s="64" customFormat="1">
      <c r="A609" s="67"/>
      <c r="B609" s="68"/>
      <c r="C609" s="68"/>
      <c r="D609" s="68"/>
      <c r="E609" s="68"/>
      <c r="F609" s="68"/>
      <c r="G609" s="68"/>
      <c r="H609" s="68"/>
      <c r="I609" s="68"/>
      <c r="J609" s="68"/>
      <c r="K609" s="68"/>
      <c r="L609" s="68"/>
      <c r="M609" s="68"/>
      <c r="N609" s="68"/>
      <c r="O609" s="63"/>
    </row>
    <row r="610" spans="1:15" s="64" customFormat="1">
      <c r="A610" s="67"/>
      <c r="B610" s="68"/>
      <c r="C610" s="68"/>
      <c r="D610" s="68"/>
      <c r="E610" s="68"/>
      <c r="F610" s="68"/>
      <c r="G610" s="68"/>
      <c r="H610" s="68"/>
      <c r="I610" s="68"/>
      <c r="J610" s="68"/>
      <c r="K610" s="68"/>
      <c r="L610" s="68"/>
      <c r="M610" s="68"/>
      <c r="N610" s="68"/>
      <c r="O610" s="63"/>
    </row>
    <row r="611" spans="1:15" s="64" customFormat="1">
      <c r="A611" s="67"/>
      <c r="B611" s="68"/>
      <c r="C611" s="68"/>
      <c r="D611" s="68"/>
      <c r="E611" s="68"/>
      <c r="F611" s="68"/>
      <c r="G611" s="68"/>
      <c r="H611" s="68"/>
      <c r="I611" s="68"/>
      <c r="J611" s="68"/>
      <c r="K611" s="68"/>
      <c r="L611" s="68"/>
      <c r="M611" s="68"/>
      <c r="N611" s="68"/>
      <c r="O611" s="63"/>
    </row>
    <row r="612" spans="1:15" s="64" customFormat="1">
      <c r="A612" s="67"/>
      <c r="B612" s="68"/>
      <c r="C612" s="68"/>
      <c r="D612" s="68"/>
      <c r="E612" s="68"/>
      <c r="F612" s="68"/>
      <c r="G612" s="68"/>
      <c r="H612" s="68"/>
      <c r="I612" s="68"/>
      <c r="J612" s="68"/>
      <c r="K612" s="68"/>
      <c r="L612" s="68"/>
      <c r="M612" s="68"/>
      <c r="N612" s="68"/>
      <c r="O612" s="63"/>
    </row>
    <row r="613" spans="1:15" s="64" customFormat="1">
      <c r="A613" s="67"/>
      <c r="B613" s="68"/>
      <c r="C613" s="68"/>
      <c r="D613" s="68"/>
      <c r="E613" s="68"/>
      <c r="F613" s="68"/>
      <c r="G613" s="68"/>
      <c r="H613" s="68"/>
      <c r="I613" s="68"/>
      <c r="J613" s="68"/>
      <c r="K613" s="68"/>
      <c r="L613" s="68"/>
      <c r="M613" s="68"/>
      <c r="N613" s="68"/>
      <c r="O613" s="63"/>
    </row>
    <row r="614" spans="1:15" s="64" customFormat="1">
      <c r="A614" s="67"/>
      <c r="B614" s="68"/>
      <c r="C614" s="68"/>
      <c r="D614" s="68"/>
      <c r="E614" s="68"/>
      <c r="F614" s="68"/>
      <c r="G614" s="68"/>
      <c r="H614" s="68"/>
      <c r="I614" s="68"/>
      <c r="J614" s="68"/>
      <c r="K614" s="68"/>
      <c r="L614" s="68"/>
      <c r="M614" s="68"/>
      <c r="N614" s="68"/>
      <c r="O614" s="63"/>
    </row>
    <row r="615" spans="1:15" s="64" customFormat="1">
      <c r="A615" s="67"/>
      <c r="B615" s="68"/>
      <c r="C615" s="68"/>
      <c r="D615" s="68"/>
      <c r="E615" s="68"/>
      <c r="F615" s="68"/>
      <c r="G615" s="68"/>
      <c r="H615" s="68"/>
      <c r="I615" s="68"/>
      <c r="J615" s="68"/>
      <c r="K615" s="68"/>
      <c r="L615" s="68"/>
      <c r="M615" s="68"/>
      <c r="N615" s="68"/>
      <c r="O615" s="63"/>
    </row>
    <row r="616" spans="1:15" s="64" customFormat="1">
      <c r="A616" s="67"/>
      <c r="B616" s="68"/>
      <c r="C616" s="68"/>
      <c r="D616" s="68"/>
      <c r="E616" s="68"/>
      <c r="F616" s="68"/>
      <c r="G616" s="68"/>
      <c r="H616" s="68"/>
      <c r="I616" s="68"/>
      <c r="J616" s="68"/>
      <c r="K616" s="68"/>
      <c r="L616" s="68"/>
      <c r="M616" s="68"/>
      <c r="N616" s="68"/>
      <c r="O616" s="63"/>
    </row>
    <row r="617" spans="1:15" s="64" customFormat="1">
      <c r="A617" s="67"/>
      <c r="B617" s="68"/>
      <c r="C617" s="68"/>
      <c r="D617" s="68"/>
      <c r="E617" s="68"/>
      <c r="F617" s="68"/>
      <c r="G617" s="68"/>
      <c r="H617" s="68"/>
      <c r="I617" s="68"/>
      <c r="J617" s="68"/>
      <c r="K617" s="68"/>
      <c r="L617" s="68"/>
      <c r="M617" s="68"/>
      <c r="N617" s="68"/>
      <c r="O617" s="63"/>
    </row>
    <row r="618" spans="1:15" s="64" customFormat="1">
      <c r="A618" s="67"/>
      <c r="B618" s="68"/>
      <c r="C618" s="68"/>
      <c r="D618" s="68"/>
      <c r="E618" s="68"/>
      <c r="F618" s="68"/>
      <c r="G618" s="68"/>
      <c r="H618" s="68"/>
      <c r="I618" s="68"/>
      <c r="J618" s="68"/>
      <c r="K618" s="68"/>
      <c r="L618" s="68"/>
      <c r="M618" s="68"/>
      <c r="N618" s="68"/>
      <c r="O618" s="63"/>
    </row>
    <row r="619" spans="1:15" s="64" customFormat="1">
      <c r="A619" s="67"/>
      <c r="B619" s="68"/>
      <c r="C619" s="68"/>
      <c r="D619" s="68"/>
      <c r="E619" s="68"/>
      <c r="F619" s="68"/>
      <c r="G619" s="68"/>
      <c r="H619" s="68"/>
      <c r="I619" s="68"/>
      <c r="J619" s="68"/>
      <c r="K619" s="68"/>
      <c r="L619" s="68"/>
      <c r="M619" s="68"/>
      <c r="N619" s="68"/>
      <c r="O619" s="63"/>
    </row>
    <row r="620" spans="1:15" s="64" customFormat="1">
      <c r="A620" s="67"/>
      <c r="B620" s="68"/>
      <c r="C620" s="68"/>
      <c r="D620" s="68"/>
      <c r="E620" s="68"/>
      <c r="F620" s="68"/>
      <c r="G620" s="68"/>
      <c r="H620" s="68"/>
      <c r="I620" s="68"/>
      <c r="J620" s="68"/>
      <c r="K620" s="68"/>
      <c r="L620" s="68"/>
      <c r="M620" s="68"/>
      <c r="N620" s="68"/>
      <c r="O620" s="63"/>
    </row>
    <row r="621" spans="1:15" s="64" customFormat="1">
      <c r="A621" s="67"/>
      <c r="B621" s="68"/>
      <c r="C621" s="68"/>
      <c r="D621" s="68"/>
      <c r="E621" s="68"/>
      <c r="F621" s="68"/>
      <c r="G621" s="68"/>
      <c r="H621" s="68"/>
      <c r="I621" s="68"/>
      <c r="J621" s="68"/>
      <c r="K621" s="68"/>
      <c r="L621" s="68"/>
      <c r="M621" s="68"/>
      <c r="N621" s="68"/>
      <c r="O621" s="63"/>
    </row>
    <row r="622" spans="1:15" s="64" customFormat="1">
      <c r="A622" s="67"/>
      <c r="B622" s="68"/>
      <c r="C622" s="68"/>
      <c r="D622" s="68"/>
      <c r="E622" s="68"/>
      <c r="F622" s="68"/>
      <c r="G622" s="68"/>
      <c r="H622" s="68"/>
      <c r="I622" s="68"/>
      <c r="J622" s="68"/>
      <c r="K622" s="68"/>
      <c r="L622" s="68"/>
      <c r="M622" s="68"/>
      <c r="N622" s="68"/>
      <c r="O622" s="63"/>
    </row>
    <row r="623" spans="1:15" s="64" customFormat="1">
      <c r="A623" s="67"/>
      <c r="B623" s="68"/>
      <c r="C623" s="68"/>
      <c r="D623" s="68"/>
      <c r="E623" s="68"/>
      <c r="F623" s="68"/>
      <c r="G623" s="68"/>
      <c r="H623" s="68"/>
      <c r="I623" s="68"/>
      <c r="J623" s="68"/>
      <c r="K623" s="68"/>
      <c r="L623" s="68"/>
      <c r="M623" s="68"/>
      <c r="N623" s="68"/>
      <c r="O623" s="63"/>
    </row>
    <row r="624" spans="1:15" s="64" customFormat="1">
      <c r="A624" s="67"/>
      <c r="B624" s="68"/>
      <c r="C624" s="68"/>
      <c r="D624" s="68"/>
      <c r="E624" s="68"/>
      <c r="F624" s="68"/>
      <c r="G624" s="68"/>
      <c r="H624" s="68"/>
      <c r="I624" s="68"/>
      <c r="J624" s="68"/>
      <c r="K624" s="68"/>
      <c r="L624" s="68"/>
      <c r="M624" s="68"/>
      <c r="N624" s="68"/>
      <c r="O624" s="63"/>
    </row>
    <row r="625" spans="1:15" s="64" customFormat="1">
      <c r="A625" s="67"/>
      <c r="B625" s="68"/>
      <c r="C625" s="68"/>
      <c r="D625" s="68"/>
      <c r="E625" s="68"/>
      <c r="F625" s="68"/>
      <c r="G625" s="68"/>
      <c r="H625" s="68"/>
      <c r="I625" s="68"/>
      <c r="J625" s="68"/>
      <c r="K625" s="68"/>
      <c r="L625" s="68"/>
      <c r="M625" s="68"/>
      <c r="N625" s="68"/>
      <c r="O625" s="63"/>
    </row>
    <row r="626" spans="1:15" s="64" customFormat="1">
      <c r="A626" s="67"/>
      <c r="B626" s="68"/>
      <c r="C626" s="68"/>
      <c r="D626" s="68"/>
      <c r="E626" s="68"/>
      <c r="F626" s="68"/>
      <c r="G626" s="68"/>
      <c r="H626" s="68"/>
      <c r="I626" s="68"/>
      <c r="J626" s="68"/>
      <c r="K626" s="68"/>
      <c r="L626" s="68"/>
      <c r="M626" s="68"/>
      <c r="N626" s="68"/>
      <c r="O626" s="63"/>
    </row>
    <row r="627" spans="1:15" s="64" customFormat="1">
      <c r="A627" s="67"/>
      <c r="B627" s="68"/>
      <c r="C627" s="68"/>
      <c r="D627" s="68"/>
      <c r="E627" s="68"/>
      <c r="F627" s="68"/>
      <c r="G627" s="68"/>
      <c r="H627" s="68"/>
      <c r="I627" s="68"/>
      <c r="J627" s="68"/>
      <c r="K627" s="68"/>
      <c r="L627" s="68"/>
      <c r="M627" s="68"/>
      <c r="N627" s="68"/>
      <c r="O627" s="63"/>
    </row>
    <row r="628" spans="1:15" s="64" customFormat="1">
      <c r="A628" s="67"/>
      <c r="B628" s="68"/>
      <c r="C628" s="68"/>
      <c r="D628" s="68"/>
      <c r="E628" s="68"/>
      <c r="F628" s="68"/>
      <c r="G628" s="68"/>
      <c r="H628" s="68"/>
      <c r="I628" s="68"/>
      <c r="J628" s="68"/>
      <c r="K628" s="68"/>
      <c r="L628" s="68"/>
      <c r="M628" s="68"/>
      <c r="N628" s="68"/>
      <c r="O628" s="63"/>
    </row>
    <row r="629" spans="1:15" s="64" customFormat="1">
      <c r="A629" s="67"/>
      <c r="B629" s="68"/>
      <c r="C629" s="68"/>
      <c r="D629" s="68"/>
      <c r="E629" s="68"/>
      <c r="F629" s="68"/>
      <c r="G629" s="68"/>
      <c r="H629" s="68"/>
      <c r="I629" s="68"/>
      <c r="J629" s="68"/>
      <c r="K629" s="68"/>
      <c r="L629" s="68"/>
      <c r="M629" s="68"/>
      <c r="N629" s="68"/>
      <c r="O629" s="63"/>
    </row>
    <row r="630" spans="1:15" s="64" customFormat="1">
      <c r="A630" s="67"/>
      <c r="B630" s="68"/>
      <c r="C630" s="68"/>
      <c r="D630" s="68"/>
      <c r="E630" s="68"/>
      <c r="F630" s="68"/>
      <c r="G630" s="68"/>
      <c r="H630" s="68"/>
      <c r="I630" s="68"/>
      <c r="J630" s="68"/>
      <c r="K630" s="68"/>
      <c r="L630" s="68"/>
      <c r="M630" s="68"/>
      <c r="N630" s="68"/>
      <c r="O630" s="63"/>
    </row>
    <row r="631" spans="1:15" s="64" customFormat="1">
      <c r="A631" s="67"/>
      <c r="B631" s="68"/>
      <c r="C631" s="68"/>
      <c r="D631" s="68"/>
      <c r="E631" s="68"/>
      <c r="F631" s="68"/>
      <c r="G631" s="68"/>
      <c r="H631" s="68"/>
      <c r="I631" s="68"/>
      <c r="J631" s="68"/>
      <c r="K631" s="68"/>
      <c r="L631" s="68"/>
      <c r="M631" s="68"/>
      <c r="N631" s="68"/>
      <c r="O631" s="63"/>
    </row>
    <row r="632" spans="1:15" s="64" customFormat="1">
      <c r="A632" s="67"/>
      <c r="B632" s="68"/>
      <c r="C632" s="68"/>
      <c r="D632" s="68"/>
      <c r="E632" s="68"/>
      <c r="F632" s="68"/>
      <c r="G632" s="68"/>
      <c r="H632" s="68"/>
      <c r="I632" s="68"/>
      <c r="J632" s="68"/>
      <c r="K632" s="68"/>
      <c r="L632" s="68"/>
      <c r="M632" s="68"/>
      <c r="N632" s="68"/>
      <c r="O632" s="63"/>
    </row>
    <row r="633" spans="1:15" s="64" customFormat="1">
      <c r="A633" s="67"/>
      <c r="B633" s="68"/>
      <c r="C633" s="68"/>
      <c r="D633" s="68"/>
      <c r="E633" s="68"/>
      <c r="F633" s="68"/>
      <c r="G633" s="68"/>
      <c r="H633" s="68"/>
      <c r="I633" s="68"/>
      <c r="J633" s="68"/>
      <c r="K633" s="68"/>
      <c r="L633" s="68"/>
      <c r="M633" s="68"/>
      <c r="N633" s="68"/>
      <c r="O633" s="63"/>
    </row>
    <row r="634" spans="1:15" s="64" customFormat="1">
      <c r="A634" s="67"/>
      <c r="B634" s="68"/>
      <c r="C634" s="68"/>
      <c r="D634" s="68"/>
      <c r="E634" s="68"/>
      <c r="F634" s="68"/>
      <c r="G634" s="68"/>
      <c r="H634" s="68"/>
      <c r="I634" s="68"/>
      <c r="J634" s="68"/>
      <c r="K634" s="68"/>
      <c r="L634" s="68"/>
      <c r="M634" s="68"/>
      <c r="N634" s="68"/>
      <c r="O634" s="63"/>
    </row>
    <row r="635" spans="1:15" s="64" customFormat="1">
      <c r="A635" s="67"/>
      <c r="B635" s="68"/>
      <c r="C635" s="68"/>
      <c r="D635" s="68"/>
      <c r="E635" s="68"/>
      <c r="F635" s="68"/>
      <c r="G635" s="68"/>
      <c r="H635" s="68"/>
      <c r="I635" s="68"/>
      <c r="J635" s="68"/>
      <c r="K635" s="68"/>
      <c r="L635" s="68"/>
      <c r="M635" s="68"/>
      <c r="N635" s="68"/>
      <c r="O635" s="63"/>
    </row>
    <row r="636" spans="1:15" s="64" customFormat="1">
      <c r="A636" s="67"/>
      <c r="B636" s="68"/>
      <c r="C636" s="68"/>
      <c r="D636" s="68"/>
      <c r="E636" s="68"/>
      <c r="F636" s="68"/>
      <c r="G636" s="68"/>
      <c r="H636" s="68"/>
      <c r="I636" s="68"/>
      <c r="J636" s="68"/>
      <c r="K636" s="68"/>
      <c r="L636" s="68"/>
      <c r="M636" s="68"/>
      <c r="N636" s="68"/>
      <c r="O636" s="63"/>
    </row>
    <row r="637" spans="1:15" s="64" customFormat="1">
      <c r="A637" s="67"/>
      <c r="B637" s="68"/>
      <c r="C637" s="68"/>
      <c r="D637" s="68"/>
      <c r="E637" s="68"/>
      <c r="F637" s="68"/>
      <c r="G637" s="68"/>
      <c r="H637" s="68"/>
      <c r="I637" s="68"/>
      <c r="J637" s="68"/>
      <c r="K637" s="68"/>
      <c r="L637" s="68"/>
      <c r="M637" s="68"/>
      <c r="N637" s="68"/>
      <c r="O637" s="63"/>
    </row>
    <row r="638" spans="1:15" s="64" customFormat="1">
      <c r="A638" s="67"/>
      <c r="B638" s="68"/>
      <c r="C638" s="68"/>
      <c r="D638" s="68"/>
      <c r="E638" s="68"/>
      <c r="F638" s="68"/>
      <c r="G638" s="68"/>
      <c r="H638" s="68"/>
      <c r="I638" s="68"/>
      <c r="J638" s="68"/>
      <c r="K638" s="68"/>
      <c r="L638" s="68"/>
      <c r="M638" s="68"/>
      <c r="N638" s="68"/>
      <c r="O638" s="63"/>
    </row>
    <row r="639" spans="1:15" s="64" customFormat="1">
      <c r="A639" s="67"/>
      <c r="B639" s="68"/>
      <c r="C639" s="68"/>
      <c r="D639" s="68"/>
      <c r="E639" s="68"/>
      <c r="F639" s="68"/>
      <c r="G639" s="68"/>
      <c r="H639" s="68"/>
      <c r="I639" s="68"/>
      <c r="J639" s="68"/>
      <c r="K639" s="68"/>
      <c r="L639" s="68"/>
      <c r="M639" s="68"/>
      <c r="N639" s="68"/>
      <c r="O639" s="63"/>
    </row>
    <row r="640" spans="1:15" s="64" customFormat="1">
      <c r="A640" s="67"/>
      <c r="B640" s="68"/>
      <c r="C640" s="68"/>
      <c r="D640" s="68"/>
      <c r="E640" s="68"/>
      <c r="F640" s="68"/>
      <c r="G640" s="68"/>
      <c r="H640" s="68"/>
      <c r="I640" s="68"/>
      <c r="J640" s="68"/>
      <c r="K640" s="68"/>
      <c r="L640" s="68"/>
      <c r="M640" s="68"/>
      <c r="N640" s="68"/>
      <c r="O640" s="63"/>
    </row>
    <row r="641" spans="1:15" s="64" customFormat="1">
      <c r="A641" s="67"/>
      <c r="B641" s="68"/>
      <c r="C641" s="68"/>
      <c r="D641" s="68"/>
      <c r="E641" s="68"/>
      <c r="F641" s="68"/>
      <c r="G641" s="68"/>
      <c r="H641" s="68"/>
      <c r="I641" s="68"/>
      <c r="J641" s="68"/>
      <c r="K641" s="68"/>
      <c r="L641" s="68"/>
      <c r="M641" s="68"/>
      <c r="N641" s="68"/>
      <c r="O641" s="63"/>
    </row>
    <row r="642" spans="1:15" s="64" customFormat="1">
      <c r="A642" s="67"/>
      <c r="B642" s="68"/>
      <c r="C642" s="68"/>
      <c r="D642" s="68"/>
      <c r="E642" s="68"/>
      <c r="F642" s="68"/>
      <c r="G642" s="68"/>
      <c r="H642" s="68"/>
      <c r="I642" s="68"/>
      <c r="J642" s="68"/>
      <c r="K642" s="68"/>
      <c r="L642" s="68"/>
      <c r="M642" s="68"/>
      <c r="N642" s="68"/>
      <c r="O642" s="63"/>
    </row>
    <row r="643" spans="1:15" s="64" customFormat="1">
      <c r="A643" s="67"/>
      <c r="B643" s="68"/>
      <c r="C643" s="68"/>
      <c r="D643" s="68"/>
      <c r="E643" s="68"/>
      <c r="F643" s="68"/>
      <c r="G643" s="68"/>
      <c r="H643" s="68"/>
      <c r="I643" s="68"/>
      <c r="J643" s="68"/>
      <c r="K643" s="68"/>
      <c r="L643" s="68"/>
      <c r="M643" s="68"/>
      <c r="N643" s="68"/>
      <c r="O643" s="63"/>
    </row>
    <row r="644" spans="1:15" s="64" customFormat="1">
      <c r="A644" s="67"/>
      <c r="B644" s="68"/>
      <c r="C644" s="68"/>
      <c r="D644" s="68"/>
      <c r="E644" s="68"/>
      <c r="F644" s="68"/>
      <c r="G644" s="68"/>
      <c r="H644" s="68"/>
      <c r="I644" s="68"/>
      <c r="J644" s="68"/>
      <c r="K644" s="68"/>
      <c r="L644" s="68"/>
      <c r="M644" s="68"/>
      <c r="N644" s="68"/>
      <c r="O644" s="63"/>
    </row>
    <row r="645" spans="1:15" s="64" customFormat="1">
      <c r="A645" s="67"/>
      <c r="B645" s="68"/>
      <c r="C645" s="68"/>
      <c r="D645" s="68"/>
      <c r="E645" s="68"/>
      <c r="F645" s="68"/>
      <c r="G645" s="68"/>
      <c r="H645" s="68"/>
      <c r="I645" s="68"/>
      <c r="J645" s="68"/>
      <c r="K645" s="68"/>
      <c r="L645" s="68"/>
      <c r="M645" s="68"/>
      <c r="N645" s="68"/>
      <c r="O645" s="63"/>
    </row>
    <row r="646" spans="1:15" s="64" customFormat="1">
      <c r="A646" s="67"/>
      <c r="B646" s="68"/>
      <c r="C646" s="68"/>
      <c r="D646" s="68"/>
      <c r="E646" s="68"/>
      <c r="F646" s="68"/>
      <c r="G646" s="68"/>
      <c r="H646" s="68"/>
      <c r="I646" s="68"/>
      <c r="J646" s="68"/>
      <c r="K646" s="68"/>
      <c r="L646" s="68"/>
      <c r="M646" s="68"/>
      <c r="N646" s="68"/>
      <c r="O646" s="63"/>
    </row>
    <row r="647" spans="1:15" s="64" customFormat="1">
      <c r="A647" s="67"/>
      <c r="B647" s="68"/>
      <c r="C647" s="68"/>
      <c r="D647" s="68"/>
      <c r="E647" s="68"/>
      <c r="F647" s="68"/>
      <c r="G647" s="68"/>
      <c r="H647" s="68"/>
      <c r="I647" s="68"/>
      <c r="J647" s="68"/>
      <c r="K647" s="68"/>
      <c r="L647" s="68"/>
      <c r="M647" s="68"/>
      <c r="N647" s="68"/>
      <c r="O647" s="63"/>
    </row>
    <row r="648" spans="1:15" s="64" customFormat="1">
      <c r="A648" s="67"/>
      <c r="B648" s="68"/>
      <c r="C648" s="68"/>
      <c r="D648" s="68"/>
      <c r="E648" s="68"/>
      <c r="F648" s="68"/>
      <c r="G648" s="68"/>
      <c r="H648" s="68"/>
      <c r="I648" s="68"/>
      <c r="J648" s="68"/>
      <c r="K648" s="68"/>
      <c r="L648" s="68"/>
      <c r="M648" s="68"/>
      <c r="N648" s="68"/>
      <c r="O648" s="63"/>
    </row>
    <row r="649" spans="1:15" s="64" customFormat="1">
      <c r="A649" s="67"/>
      <c r="B649" s="68"/>
      <c r="C649" s="68"/>
      <c r="D649" s="68"/>
      <c r="E649" s="68"/>
      <c r="F649" s="68"/>
      <c r="G649" s="68"/>
      <c r="H649" s="68"/>
      <c r="I649" s="68"/>
      <c r="J649" s="68"/>
      <c r="K649" s="68"/>
      <c r="L649" s="68"/>
      <c r="M649" s="68"/>
      <c r="N649" s="68"/>
      <c r="O649" s="63"/>
    </row>
    <row r="650" spans="1:15" s="64" customFormat="1">
      <c r="A650" s="67"/>
      <c r="B650" s="68"/>
      <c r="C650" s="68"/>
      <c r="D650" s="68"/>
      <c r="E650" s="68"/>
      <c r="F650" s="68"/>
      <c r="G650" s="68"/>
      <c r="H650" s="68"/>
      <c r="I650" s="68"/>
      <c r="J650" s="68"/>
      <c r="K650" s="68"/>
      <c r="L650" s="68"/>
      <c r="M650" s="68"/>
      <c r="N650" s="68"/>
      <c r="O650" s="63"/>
    </row>
    <row r="651" spans="1:15" s="64" customFormat="1">
      <c r="A651" s="67"/>
      <c r="B651" s="68"/>
      <c r="C651" s="68"/>
      <c r="D651" s="68"/>
      <c r="E651" s="68"/>
      <c r="F651" s="68"/>
      <c r="G651" s="68"/>
      <c r="H651" s="68"/>
      <c r="I651" s="68"/>
      <c r="J651" s="68"/>
      <c r="K651" s="68"/>
      <c r="L651" s="68"/>
      <c r="M651" s="68"/>
      <c r="N651" s="68"/>
      <c r="O651" s="63"/>
    </row>
    <row r="652" spans="1:15" s="64" customFormat="1">
      <c r="A652" s="67"/>
      <c r="B652" s="68"/>
      <c r="C652" s="68"/>
      <c r="D652" s="68"/>
      <c r="E652" s="68"/>
      <c r="F652" s="68"/>
      <c r="G652" s="68"/>
      <c r="H652" s="68"/>
      <c r="I652" s="68"/>
      <c r="J652" s="68"/>
      <c r="K652" s="68"/>
      <c r="L652" s="68"/>
      <c r="M652" s="68"/>
      <c r="N652" s="68"/>
      <c r="O652" s="63"/>
    </row>
    <row r="653" spans="1:15" s="64" customFormat="1">
      <c r="A653" s="67"/>
      <c r="B653" s="68"/>
      <c r="C653" s="68"/>
      <c r="D653" s="68"/>
      <c r="E653" s="68"/>
      <c r="F653" s="68"/>
      <c r="G653" s="68"/>
      <c r="H653" s="68"/>
      <c r="I653" s="68"/>
      <c r="J653" s="68"/>
      <c r="K653" s="68"/>
      <c r="L653" s="68"/>
      <c r="M653" s="68"/>
      <c r="N653" s="68"/>
      <c r="O653" s="63"/>
    </row>
    <row r="654" spans="1:15" s="64" customFormat="1">
      <c r="A654" s="67"/>
      <c r="B654" s="68"/>
      <c r="C654" s="68"/>
      <c r="D654" s="68"/>
      <c r="E654" s="68"/>
      <c r="F654" s="68"/>
      <c r="G654" s="68"/>
      <c r="H654" s="68"/>
      <c r="I654" s="68"/>
      <c r="J654" s="68"/>
      <c r="K654" s="68"/>
      <c r="L654" s="68"/>
      <c r="M654" s="68"/>
      <c r="N654" s="68"/>
      <c r="O654" s="63"/>
    </row>
    <row r="655" spans="1:15" s="64" customFormat="1">
      <c r="A655" s="67"/>
      <c r="B655" s="68"/>
      <c r="C655" s="68"/>
      <c r="D655" s="68"/>
      <c r="E655" s="68"/>
      <c r="F655" s="68"/>
      <c r="G655" s="68"/>
      <c r="H655" s="68"/>
      <c r="I655" s="68"/>
      <c r="J655" s="68"/>
      <c r="K655" s="68"/>
      <c r="L655" s="68"/>
      <c r="M655" s="68"/>
      <c r="N655" s="68"/>
      <c r="O655" s="63"/>
    </row>
    <row r="656" spans="1:15" s="64" customFormat="1">
      <c r="A656" s="67"/>
      <c r="B656" s="68"/>
      <c r="C656" s="68"/>
      <c r="D656" s="68"/>
      <c r="E656" s="68"/>
      <c r="F656" s="68"/>
      <c r="G656" s="68"/>
      <c r="H656" s="68"/>
      <c r="I656" s="68"/>
      <c r="J656" s="68"/>
      <c r="K656" s="68"/>
      <c r="L656" s="68"/>
      <c r="M656" s="68"/>
      <c r="N656" s="68"/>
      <c r="O656" s="63"/>
    </row>
    <row r="657" spans="1:15" s="64" customFormat="1">
      <c r="A657" s="67"/>
      <c r="B657" s="68"/>
      <c r="C657" s="68"/>
      <c r="D657" s="68"/>
      <c r="E657" s="68"/>
      <c r="F657" s="68"/>
      <c r="G657" s="68"/>
      <c r="H657" s="68"/>
      <c r="I657" s="68"/>
      <c r="J657" s="68"/>
      <c r="K657" s="68"/>
      <c r="L657" s="68"/>
      <c r="M657" s="68"/>
      <c r="N657" s="68"/>
      <c r="O657" s="63"/>
    </row>
    <row r="658" spans="1:15" s="64" customFormat="1">
      <c r="A658" s="67"/>
      <c r="B658" s="68"/>
      <c r="C658" s="68"/>
      <c r="D658" s="68"/>
      <c r="E658" s="68"/>
      <c r="F658" s="68"/>
      <c r="G658" s="68"/>
      <c r="H658" s="68"/>
      <c r="I658" s="68"/>
      <c r="J658" s="68"/>
      <c r="K658" s="68"/>
      <c r="L658" s="68"/>
      <c r="M658" s="68"/>
      <c r="N658" s="68"/>
      <c r="O658" s="63"/>
    </row>
    <row r="659" spans="1:15" s="64" customFormat="1">
      <c r="A659" s="67"/>
      <c r="B659" s="68"/>
      <c r="C659" s="68"/>
      <c r="D659" s="68"/>
      <c r="E659" s="68"/>
      <c r="F659" s="68"/>
      <c r="G659" s="68"/>
      <c r="H659" s="68"/>
      <c r="I659" s="68"/>
      <c r="J659" s="68"/>
      <c r="K659" s="68"/>
      <c r="L659" s="68"/>
      <c r="M659" s="68"/>
      <c r="N659" s="68"/>
      <c r="O659" s="63"/>
    </row>
    <row r="660" spans="1:15" s="64" customFormat="1">
      <c r="A660" s="67"/>
      <c r="B660" s="68"/>
      <c r="C660" s="68"/>
      <c r="D660" s="68"/>
      <c r="E660" s="68"/>
      <c r="F660" s="68"/>
      <c r="G660" s="68"/>
      <c r="H660" s="68"/>
      <c r="I660" s="68"/>
      <c r="J660" s="68"/>
      <c r="K660" s="68"/>
      <c r="L660" s="68"/>
      <c r="M660" s="68"/>
      <c r="N660" s="68"/>
      <c r="O660" s="63"/>
    </row>
    <row r="661" spans="1:15" s="64" customFormat="1">
      <c r="A661" s="67"/>
      <c r="B661" s="68"/>
      <c r="C661" s="68"/>
      <c r="D661" s="68"/>
      <c r="E661" s="68"/>
      <c r="F661" s="68"/>
      <c r="G661" s="68"/>
      <c r="H661" s="68"/>
      <c r="I661" s="68"/>
      <c r="J661" s="68"/>
      <c r="K661" s="68"/>
      <c r="L661" s="68"/>
      <c r="M661" s="68"/>
      <c r="N661" s="68"/>
      <c r="O661" s="63"/>
    </row>
    <row r="662" spans="1:15" s="64" customFormat="1">
      <c r="A662" s="67"/>
      <c r="B662" s="68"/>
      <c r="C662" s="68"/>
      <c r="D662" s="68"/>
      <c r="E662" s="68"/>
      <c r="F662" s="68"/>
      <c r="G662" s="68"/>
      <c r="H662" s="68"/>
      <c r="I662" s="68"/>
      <c r="J662" s="68"/>
      <c r="K662" s="68"/>
      <c r="L662" s="68"/>
      <c r="M662" s="68"/>
      <c r="N662" s="68"/>
      <c r="O662" s="63"/>
    </row>
    <row r="663" spans="1:15" s="64" customFormat="1">
      <c r="A663" s="67"/>
      <c r="B663" s="68"/>
      <c r="C663" s="68"/>
      <c r="D663" s="68"/>
      <c r="E663" s="68"/>
      <c r="F663" s="68"/>
      <c r="G663" s="68"/>
      <c r="H663" s="68"/>
      <c r="I663" s="68"/>
      <c r="J663" s="68"/>
      <c r="K663" s="68"/>
      <c r="L663" s="68"/>
      <c r="M663" s="68"/>
      <c r="N663" s="68"/>
      <c r="O663" s="63"/>
    </row>
    <row r="664" spans="1:15" s="64" customFormat="1">
      <c r="A664" s="67"/>
      <c r="B664" s="68"/>
      <c r="C664" s="68"/>
      <c r="D664" s="68"/>
      <c r="E664" s="68"/>
      <c r="F664" s="68"/>
      <c r="G664" s="68"/>
      <c r="H664" s="68"/>
      <c r="I664" s="68"/>
      <c r="J664" s="68"/>
      <c r="K664" s="68"/>
      <c r="L664" s="68"/>
      <c r="M664" s="68"/>
      <c r="N664" s="68"/>
      <c r="O664" s="63"/>
    </row>
    <row r="665" spans="1:15" s="64" customFormat="1">
      <c r="A665" s="67"/>
      <c r="B665" s="68"/>
      <c r="C665" s="68"/>
      <c r="D665" s="68"/>
      <c r="E665" s="68"/>
      <c r="F665" s="68"/>
      <c r="G665" s="68"/>
      <c r="H665" s="68"/>
      <c r="I665" s="68"/>
      <c r="J665" s="68"/>
      <c r="K665" s="68"/>
      <c r="L665" s="68"/>
      <c r="M665" s="68"/>
      <c r="N665" s="68"/>
      <c r="O665" s="63"/>
    </row>
    <row r="666" spans="1:15" s="64" customFormat="1">
      <c r="A666" s="67"/>
      <c r="B666" s="68"/>
      <c r="C666" s="68"/>
      <c r="D666" s="68"/>
      <c r="E666" s="68"/>
      <c r="F666" s="68"/>
      <c r="G666" s="68"/>
      <c r="H666" s="68"/>
      <c r="I666" s="68"/>
      <c r="J666" s="68"/>
      <c r="K666" s="68"/>
      <c r="L666" s="68"/>
      <c r="M666" s="68"/>
      <c r="N666" s="68"/>
      <c r="O666" s="63"/>
    </row>
    <row r="667" spans="1:15" s="64" customFormat="1">
      <c r="A667" s="67"/>
      <c r="B667" s="68"/>
      <c r="C667" s="68"/>
      <c r="D667" s="68"/>
      <c r="E667" s="68"/>
      <c r="F667" s="68"/>
      <c r="G667" s="68"/>
      <c r="H667" s="68"/>
      <c r="I667" s="68"/>
      <c r="J667" s="68"/>
      <c r="K667" s="68"/>
      <c r="L667" s="68"/>
      <c r="M667" s="68"/>
      <c r="N667" s="68"/>
      <c r="O667" s="63"/>
    </row>
    <row r="668" spans="1:15" s="64" customFormat="1">
      <c r="A668" s="67"/>
      <c r="B668" s="68"/>
      <c r="C668" s="68"/>
      <c r="D668" s="68"/>
      <c r="E668" s="68"/>
      <c r="F668" s="68"/>
      <c r="G668" s="68"/>
      <c r="H668" s="68"/>
      <c r="I668" s="68"/>
      <c r="J668" s="68"/>
      <c r="K668" s="68"/>
      <c r="L668" s="68"/>
      <c r="M668" s="68"/>
      <c r="N668" s="68"/>
      <c r="O668" s="63"/>
    </row>
    <row r="669" spans="1:15" s="64" customFormat="1">
      <c r="A669" s="67"/>
      <c r="B669" s="68"/>
      <c r="C669" s="68"/>
      <c r="D669" s="68"/>
      <c r="E669" s="68"/>
      <c r="F669" s="68"/>
      <c r="G669" s="68"/>
      <c r="H669" s="68"/>
      <c r="I669" s="68"/>
      <c r="J669" s="68"/>
      <c r="K669" s="68"/>
      <c r="L669" s="68"/>
      <c r="M669" s="68"/>
      <c r="N669" s="68"/>
      <c r="O669" s="63"/>
    </row>
    <row r="670" spans="1:15" s="64" customFormat="1">
      <c r="A670" s="67"/>
      <c r="B670" s="68"/>
      <c r="C670" s="68"/>
      <c r="D670" s="68"/>
      <c r="E670" s="68"/>
      <c r="F670" s="68"/>
      <c r="G670" s="68"/>
      <c r="H670" s="68"/>
      <c r="I670" s="68"/>
      <c r="J670" s="68"/>
      <c r="K670" s="68"/>
      <c r="L670" s="68"/>
      <c r="M670" s="68"/>
      <c r="N670" s="68"/>
      <c r="O670" s="63"/>
    </row>
    <row r="671" spans="1:15" s="64" customFormat="1">
      <c r="A671" s="67"/>
      <c r="B671" s="68"/>
      <c r="C671" s="68"/>
      <c r="D671" s="68"/>
      <c r="E671" s="68"/>
      <c r="F671" s="68"/>
      <c r="G671" s="68"/>
      <c r="H671" s="68"/>
      <c r="I671" s="68"/>
      <c r="J671" s="68"/>
      <c r="K671" s="68"/>
      <c r="L671" s="68"/>
      <c r="M671" s="68"/>
      <c r="N671" s="68"/>
      <c r="O671" s="63"/>
    </row>
    <row r="672" spans="1:15" s="64" customFormat="1">
      <c r="A672" s="67"/>
      <c r="B672" s="68"/>
      <c r="C672" s="68"/>
      <c r="D672" s="68"/>
      <c r="E672" s="68"/>
      <c r="F672" s="68"/>
      <c r="G672" s="68"/>
      <c r="H672" s="68"/>
      <c r="I672" s="68"/>
      <c r="J672" s="68"/>
      <c r="K672" s="68"/>
      <c r="L672" s="68"/>
      <c r="M672" s="68"/>
      <c r="N672" s="68"/>
      <c r="O672" s="63"/>
    </row>
    <row r="673" spans="1:15" s="64" customFormat="1">
      <c r="A673" s="67"/>
      <c r="B673" s="68"/>
      <c r="C673" s="68"/>
      <c r="D673" s="68"/>
      <c r="E673" s="68"/>
      <c r="F673" s="68"/>
      <c r="G673" s="68"/>
      <c r="H673" s="68"/>
      <c r="I673" s="68"/>
      <c r="J673" s="68"/>
      <c r="K673" s="68"/>
      <c r="L673" s="68"/>
      <c r="M673" s="68"/>
      <c r="N673" s="68"/>
      <c r="O673" s="63"/>
    </row>
    <row r="674" spans="1:15" s="64" customFormat="1">
      <c r="A674" s="67"/>
      <c r="B674" s="68"/>
      <c r="C674" s="68"/>
      <c r="D674" s="68"/>
      <c r="E674" s="68"/>
      <c r="F674" s="68"/>
      <c r="G674" s="68"/>
      <c r="H674" s="68"/>
      <c r="I674" s="68"/>
      <c r="J674" s="68"/>
      <c r="K674" s="68"/>
      <c r="L674" s="68"/>
      <c r="M674" s="68"/>
      <c r="N674" s="68"/>
      <c r="O674" s="63"/>
    </row>
    <row r="675" spans="1:15" s="64" customFormat="1">
      <c r="A675" s="67"/>
      <c r="B675" s="68"/>
      <c r="C675" s="68"/>
      <c r="D675" s="68"/>
      <c r="E675" s="68"/>
      <c r="F675" s="68"/>
      <c r="G675" s="68"/>
      <c r="H675" s="68"/>
      <c r="I675" s="68"/>
      <c r="J675" s="68"/>
      <c r="K675" s="68"/>
      <c r="L675" s="68"/>
      <c r="M675" s="68"/>
      <c r="N675" s="68"/>
      <c r="O675" s="63"/>
    </row>
    <row r="676" spans="1:15" s="64" customFormat="1">
      <c r="A676" s="67"/>
      <c r="B676" s="68"/>
      <c r="C676" s="68"/>
      <c r="D676" s="68"/>
      <c r="E676" s="68"/>
      <c r="F676" s="68"/>
      <c r="G676" s="68"/>
      <c r="H676" s="68"/>
      <c r="I676" s="68"/>
      <c r="J676" s="68"/>
      <c r="K676" s="68"/>
      <c r="L676" s="68"/>
      <c r="M676" s="68"/>
      <c r="N676" s="68"/>
      <c r="O676" s="63"/>
    </row>
    <row r="677" spans="1:15" s="64" customFormat="1">
      <c r="A677" s="67"/>
      <c r="B677" s="68"/>
      <c r="C677" s="68"/>
      <c r="D677" s="68"/>
      <c r="E677" s="68"/>
      <c r="F677" s="68"/>
      <c r="G677" s="68"/>
      <c r="H677" s="68"/>
      <c r="I677" s="68"/>
      <c r="J677" s="68"/>
      <c r="K677" s="68"/>
      <c r="L677" s="68"/>
      <c r="M677" s="68"/>
      <c r="N677" s="68"/>
      <c r="O677" s="63"/>
    </row>
    <row r="678" spans="1:15" s="64" customFormat="1">
      <c r="A678" s="67"/>
      <c r="B678" s="68"/>
      <c r="C678" s="68"/>
      <c r="D678" s="68"/>
      <c r="E678" s="68"/>
      <c r="F678" s="68"/>
      <c r="G678" s="68"/>
      <c r="H678" s="68"/>
      <c r="I678" s="68"/>
      <c r="J678" s="68"/>
      <c r="K678" s="68"/>
      <c r="L678" s="68"/>
      <c r="M678" s="68"/>
      <c r="N678" s="68"/>
      <c r="O678" s="63"/>
    </row>
    <row r="679" spans="1:15" s="64" customFormat="1">
      <c r="A679" s="67"/>
      <c r="B679" s="68"/>
      <c r="C679" s="68"/>
      <c r="D679" s="68"/>
      <c r="E679" s="68"/>
      <c r="F679" s="68"/>
      <c r="G679" s="68"/>
      <c r="H679" s="68"/>
      <c r="I679" s="68"/>
      <c r="J679" s="68"/>
      <c r="K679" s="68"/>
      <c r="L679" s="68"/>
      <c r="M679" s="68"/>
      <c r="N679" s="68"/>
      <c r="O679" s="63"/>
    </row>
    <row r="680" spans="1:15" s="64" customFormat="1">
      <c r="A680" s="67"/>
      <c r="B680" s="68"/>
      <c r="C680" s="68"/>
      <c r="D680" s="68"/>
      <c r="E680" s="68"/>
      <c r="F680" s="68"/>
      <c r="G680" s="68"/>
      <c r="H680" s="68"/>
      <c r="I680" s="68"/>
      <c r="J680" s="68"/>
      <c r="K680" s="68"/>
      <c r="L680" s="68"/>
      <c r="M680" s="68"/>
      <c r="N680" s="68"/>
      <c r="O680" s="63"/>
    </row>
    <row r="681" spans="1:15" s="64" customFormat="1">
      <c r="A681" s="67"/>
      <c r="B681" s="68"/>
      <c r="C681" s="68"/>
      <c r="D681" s="68"/>
      <c r="E681" s="68"/>
      <c r="F681" s="68"/>
      <c r="G681" s="68"/>
      <c r="H681" s="68"/>
      <c r="I681" s="68"/>
      <c r="J681" s="68"/>
      <c r="K681" s="68"/>
      <c r="L681" s="68"/>
      <c r="M681" s="68"/>
      <c r="N681" s="68"/>
      <c r="O681" s="63"/>
    </row>
    <row r="682" spans="1:15" s="64" customFormat="1">
      <c r="A682" s="67"/>
      <c r="B682" s="68"/>
      <c r="C682" s="68"/>
      <c r="D682" s="68"/>
      <c r="E682" s="68"/>
      <c r="F682" s="68"/>
      <c r="G682" s="68"/>
      <c r="H682" s="68"/>
      <c r="I682" s="68"/>
      <c r="J682" s="68"/>
      <c r="K682" s="68"/>
      <c r="L682" s="68"/>
      <c r="M682" s="68"/>
      <c r="N682" s="68"/>
      <c r="O682" s="63"/>
    </row>
    <row r="683" spans="1:15" s="64" customFormat="1">
      <c r="A683" s="67"/>
      <c r="B683" s="68"/>
      <c r="C683" s="68"/>
      <c r="D683" s="68"/>
      <c r="E683" s="68"/>
      <c r="F683" s="68"/>
      <c r="G683" s="68"/>
      <c r="H683" s="68"/>
      <c r="I683" s="68"/>
      <c r="J683" s="68"/>
      <c r="K683" s="68"/>
      <c r="L683" s="68"/>
      <c r="M683" s="68"/>
      <c r="N683" s="68"/>
      <c r="O683" s="63"/>
    </row>
    <row r="684" spans="1:15" s="64" customFormat="1">
      <c r="A684" s="67"/>
      <c r="B684" s="68"/>
      <c r="C684" s="68"/>
      <c r="D684" s="68"/>
      <c r="E684" s="68"/>
      <c r="F684" s="68"/>
      <c r="G684" s="68"/>
      <c r="H684" s="68"/>
      <c r="I684" s="68"/>
      <c r="J684" s="68"/>
      <c r="K684" s="68"/>
      <c r="L684" s="68"/>
      <c r="M684" s="68"/>
      <c r="N684" s="68"/>
      <c r="O684" s="63"/>
    </row>
    <row r="685" spans="1:15" s="64" customFormat="1">
      <c r="A685" s="67"/>
      <c r="B685" s="68"/>
      <c r="C685" s="68"/>
      <c r="D685" s="68"/>
      <c r="E685" s="68"/>
      <c r="F685" s="68"/>
      <c r="G685" s="68"/>
      <c r="H685" s="68"/>
      <c r="I685" s="68"/>
      <c r="J685" s="68"/>
      <c r="K685" s="68"/>
      <c r="L685" s="68"/>
      <c r="M685" s="68"/>
      <c r="N685" s="68"/>
      <c r="O685" s="63"/>
    </row>
    <row r="686" spans="1:15" s="64" customFormat="1">
      <c r="A686" s="67"/>
      <c r="B686" s="68"/>
      <c r="C686" s="68"/>
      <c r="D686" s="68"/>
      <c r="E686" s="68"/>
      <c r="F686" s="68"/>
      <c r="G686" s="68"/>
      <c r="H686" s="68"/>
      <c r="I686" s="68"/>
      <c r="J686" s="68"/>
      <c r="K686" s="68"/>
      <c r="L686" s="68"/>
      <c r="M686" s="68"/>
      <c r="N686" s="68"/>
      <c r="O686" s="63"/>
    </row>
    <row r="687" spans="1:15" s="64" customFormat="1">
      <c r="A687" s="67"/>
      <c r="B687" s="68"/>
      <c r="C687" s="68"/>
      <c r="D687" s="68"/>
      <c r="E687" s="68"/>
      <c r="F687" s="68"/>
      <c r="G687" s="68"/>
      <c r="H687" s="68"/>
      <c r="I687" s="68"/>
      <c r="J687" s="68"/>
      <c r="K687" s="68"/>
      <c r="L687" s="68"/>
      <c r="M687" s="68"/>
      <c r="N687" s="68"/>
      <c r="O687" s="63"/>
    </row>
    <row r="688" spans="1:15" s="64" customFormat="1">
      <c r="A688" s="67"/>
      <c r="B688" s="68"/>
      <c r="C688" s="68"/>
      <c r="D688" s="68"/>
      <c r="E688" s="68"/>
      <c r="F688" s="68"/>
      <c r="G688" s="68"/>
      <c r="H688" s="68"/>
      <c r="I688" s="68"/>
      <c r="J688" s="68"/>
      <c r="K688" s="68"/>
      <c r="L688" s="68"/>
      <c r="M688" s="68"/>
      <c r="N688" s="68"/>
      <c r="O688" s="63"/>
    </row>
    <row r="689" spans="1:15" s="64" customFormat="1">
      <c r="A689" s="67"/>
      <c r="B689" s="68"/>
      <c r="C689" s="68"/>
      <c r="D689" s="68"/>
      <c r="E689" s="68"/>
      <c r="F689" s="68"/>
      <c r="G689" s="68"/>
      <c r="H689" s="68"/>
      <c r="I689" s="68"/>
      <c r="J689" s="68"/>
      <c r="K689" s="68"/>
      <c r="L689" s="68"/>
      <c r="M689" s="68"/>
      <c r="N689" s="68"/>
      <c r="O689" s="63"/>
    </row>
    <row r="690" spans="1:15" s="64" customFormat="1">
      <c r="A690" s="67"/>
      <c r="B690" s="68"/>
      <c r="C690" s="68"/>
      <c r="D690" s="68"/>
      <c r="E690" s="68"/>
      <c r="F690" s="68"/>
      <c r="G690" s="68"/>
      <c r="H690" s="68"/>
      <c r="I690" s="68"/>
      <c r="J690" s="68"/>
      <c r="K690" s="68"/>
      <c r="L690" s="68"/>
      <c r="M690" s="68"/>
      <c r="N690" s="68"/>
      <c r="O690" s="63"/>
    </row>
    <row r="691" spans="1:15" s="64" customFormat="1">
      <c r="A691" s="67"/>
      <c r="B691" s="68"/>
      <c r="C691" s="68"/>
      <c r="D691" s="68"/>
      <c r="E691" s="68"/>
      <c r="F691" s="68"/>
      <c r="G691" s="68"/>
      <c r="H691" s="68"/>
      <c r="I691" s="68"/>
      <c r="J691" s="68"/>
      <c r="K691" s="68"/>
      <c r="L691" s="68"/>
      <c r="M691" s="68"/>
      <c r="N691" s="68"/>
      <c r="O691" s="63"/>
    </row>
    <row r="692" spans="1:15" s="64" customFormat="1">
      <c r="A692" s="67"/>
      <c r="B692" s="68"/>
      <c r="C692" s="68"/>
      <c r="D692" s="68"/>
      <c r="E692" s="68"/>
      <c r="F692" s="68"/>
      <c r="G692" s="68"/>
      <c r="H692" s="68"/>
      <c r="I692" s="68"/>
      <c r="J692" s="68"/>
      <c r="K692" s="68"/>
      <c r="L692" s="68"/>
      <c r="M692" s="68"/>
      <c r="N692" s="68"/>
      <c r="O692" s="63"/>
    </row>
    <row r="693" spans="1:15" s="64" customFormat="1">
      <c r="A693" s="67"/>
      <c r="B693" s="68"/>
      <c r="C693" s="68"/>
      <c r="D693" s="68"/>
      <c r="E693" s="68"/>
      <c r="F693" s="68"/>
      <c r="G693" s="68"/>
      <c r="H693" s="68"/>
      <c r="I693" s="68"/>
      <c r="J693" s="68"/>
      <c r="K693" s="68"/>
      <c r="L693" s="68"/>
      <c r="M693" s="68"/>
      <c r="N693" s="68"/>
      <c r="O693" s="63"/>
    </row>
    <row r="694" spans="1:15" s="64" customFormat="1">
      <c r="A694" s="67"/>
      <c r="B694" s="68"/>
      <c r="C694" s="68"/>
      <c r="D694" s="68"/>
      <c r="E694" s="68"/>
      <c r="F694" s="68"/>
      <c r="G694" s="68"/>
      <c r="H694" s="68"/>
      <c r="I694" s="68"/>
      <c r="J694" s="68"/>
      <c r="K694" s="68"/>
      <c r="L694" s="68"/>
      <c r="M694" s="68"/>
      <c r="N694" s="68"/>
      <c r="O694" s="63"/>
    </row>
    <row r="695" spans="1:15" s="64" customFormat="1">
      <c r="A695" s="67"/>
      <c r="B695" s="68"/>
      <c r="C695" s="68"/>
      <c r="D695" s="68"/>
      <c r="E695" s="68"/>
      <c r="F695" s="68"/>
      <c r="G695" s="68"/>
      <c r="H695" s="68"/>
      <c r="I695" s="68"/>
      <c r="J695" s="68"/>
      <c r="K695" s="68"/>
      <c r="L695" s="68"/>
      <c r="M695" s="68"/>
      <c r="N695" s="68"/>
      <c r="O695" s="63"/>
    </row>
    <row r="696" spans="1:15" s="64" customFormat="1">
      <c r="A696" s="67"/>
      <c r="B696" s="68"/>
      <c r="C696" s="68"/>
      <c r="D696" s="68"/>
      <c r="E696" s="68"/>
      <c r="F696" s="68"/>
      <c r="G696" s="68"/>
      <c r="H696" s="68"/>
      <c r="I696" s="68"/>
      <c r="J696" s="68"/>
      <c r="K696" s="68"/>
      <c r="L696" s="68"/>
      <c r="M696" s="68"/>
      <c r="N696" s="68"/>
      <c r="O696" s="63"/>
    </row>
    <row r="697" spans="1:15" s="64" customFormat="1">
      <c r="A697" s="67"/>
      <c r="B697" s="68"/>
      <c r="C697" s="68"/>
      <c r="D697" s="68"/>
      <c r="E697" s="68"/>
      <c r="F697" s="68"/>
      <c r="G697" s="68"/>
      <c r="H697" s="68"/>
      <c r="I697" s="68"/>
      <c r="J697" s="68"/>
      <c r="K697" s="68"/>
      <c r="L697" s="68"/>
      <c r="M697" s="68"/>
      <c r="N697" s="68"/>
      <c r="O697" s="63"/>
    </row>
    <row r="698" spans="1:15" s="64" customFormat="1">
      <c r="A698" s="67"/>
      <c r="B698" s="68"/>
      <c r="C698" s="68"/>
      <c r="D698" s="68"/>
      <c r="E698" s="68"/>
      <c r="F698" s="68"/>
      <c r="G698" s="68"/>
      <c r="H698" s="68"/>
      <c r="I698" s="68"/>
      <c r="J698" s="68"/>
      <c r="K698" s="68"/>
      <c r="L698" s="68"/>
      <c r="M698" s="68"/>
      <c r="N698" s="68"/>
      <c r="O698" s="63"/>
    </row>
    <row r="699" spans="1:15" s="64" customFormat="1">
      <c r="A699" s="67"/>
      <c r="B699" s="68"/>
      <c r="C699" s="68"/>
      <c r="D699" s="68"/>
      <c r="E699" s="68"/>
      <c r="F699" s="68"/>
      <c r="G699" s="68"/>
      <c r="H699" s="68"/>
      <c r="I699" s="68"/>
      <c r="J699" s="68"/>
      <c r="K699" s="68"/>
      <c r="L699" s="68"/>
      <c r="M699" s="68"/>
      <c r="N699" s="68"/>
      <c r="O699" s="63"/>
    </row>
    <row r="700" spans="1:15" s="64" customFormat="1">
      <c r="A700" s="67"/>
      <c r="B700" s="68"/>
      <c r="C700" s="68"/>
      <c r="D700" s="68"/>
      <c r="E700" s="68"/>
      <c r="F700" s="68"/>
      <c r="G700" s="68"/>
      <c r="H700" s="68"/>
      <c r="I700" s="68"/>
      <c r="J700" s="68"/>
      <c r="K700" s="68"/>
      <c r="L700" s="68"/>
      <c r="M700" s="68"/>
      <c r="N700" s="68"/>
      <c r="O700" s="63"/>
    </row>
    <row r="701" spans="1:15" s="64" customFormat="1">
      <c r="A701" s="67"/>
      <c r="B701" s="68"/>
      <c r="C701" s="68"/>
      <c r="D701" s="68"/>
      <c r="E701" s="68"/>
      <c r="F701" s="68"/>
      <c r="G701" s="68"/>
      <c r="H701" s="68"/>
      <c r="I701" s="68"/>
      <c r="J701" s="68"/>
      <c r="K701" s="68"/>
      <c r="L701" s="68"/>
      <c r="M701" s="68"/>
      <c r="N701" s="68"/>
      <c r="O701" s="63"/>
    </row>
    <row r="702" spans="1:15" s="64" customFormat="1">
      <c r="A702" s="67"/>
      <c r="B702" s="68"/>
      <c r="C702" s="68"/>
      <c r="D702" s="68"/>
      <c r="E702" s="68"/>
      <c r="F702" s="68"/>
      <c r="G702" s="68"/>
      <c r="H702" s="68"/>
      <c r="I702" s="68"/>
      <c r="J702" s="68"/>
      <c r="K702" s="68"/>
      <c r="L702" s="68"/>
      <c r="M702" s="68"/>
      <c r="N702" s="68"/>
      <c r="O702" s="63"/>
    </row>
    <row r="703" spans="1:15" s="64" customFormat="1">
      <c r="A703" s="67"/>
      <c r="B703" s="68"/>
      <c r="C703" s="68"/>
      <c r="D703" s="68"/>
      <c r="E703" s="68"/>
      <c r="F703" s="68"/>
      <c r="G703" s="68"/>
      <c r="H703" s="68"/>
      <c r="I703" s="68"/>
      <c r="J703" s="68"/>
      <c r="K703" s="68"/>
      <c r="L703" s="68"/>
      <c r="M703" s="68"/>
      <c r="N703" s="68"/>
      <c r="O703" s="63"/>
    </row>
    <row r="704" spans="1:15" s="64" customFormat="1">
      <c r="A704" s="67"/>
      <c r="B704" s="68"/>
      <c r="C704" s="68"/>
      <c r="D704" s="68"/>
      <c r="E704" s="68"/>
      <c r="F704" s="68"/>
      <c r="G704" s="68"/>
      <c r="H704" s="68"/>
      <c r="I704" s="68"/>
      <c r="J704" s="68"/>
      <c r="K704" s="68"/>
      <c r="L704" s="68"/>
      <c r="M704" s="68"/>
      <c r="N704" s="68"/>
      <c r="O704" s="63"/>
    </row>
    <row r="705" spans="1:15" s="64" customFormat="1">
      <c r="A705" s="67"/>
      <c r="B705" s="68"/>
      <c r="C705" s="68"/>
      <c r="D705" s="68"/>
      <c r="E705" s="68"/>
      <c r="F705" s="68"/>
      <c r="G705" s="68"/>
      <c r="H705" s="68"/>
      <c r="I705" s="68"/>
      <c r="J705" s="68"/>
      <c r="K705" s="68"/>
      <c r="L705" s="68"/>
      <c r="M705" s="68"/>
      <c r="N705" s="68"/>
      <c r="O705" s="63"/>
    </row>
    <row r="706" spans="1:15" s="64" customFormat="1">
      <c r="A706" s="67"/>
      <c r="B706" s="68"/>
      <c r="C706" s="68"/>
      <c r="D706" s="68"/>
      <c r="E706" s="68"/>
      <c r="F706" s="68"/>
      <c r="G706" s="68"/>
      <c r="H706" s="68"/>
      <c r="I706" s="68"/>
      <c r="J706" s="68"/>
      <c r="K706" s="68"/>
      <c r="L706" s="68"/>
      <c r="M706" s="68"/>
      <c r="N706" s="68"/>
      <c r="O706" s="63"/>
    </row>
    <row r="707" spans="1:15" s="64" customFormat="1">
      <c r="A707" s="67"/>
      <c r="B707" s="68"/>
      <c r="C707" s="68"/>
      <c r="D707" s="68"/>
      <c r="E707" s="68"/>
      <c r="F707" s="68"/>
      <c r="G707" s="68"/>
      <c r="H707" s="68"/>
      <c r="I707" s="68"/>
      <c r="J707" s="68"/>
      <c r="K707" s="68"/>
      <c r="L707" s="68"/>
      <c r="M707" s="68"/>
      <c r="N707" s="68"/>
      <c r="O707" s="63"/>
    </row>
    <row r="708" spans="1:15" s="64" customFormat="1">
      <c r="A708" s="67"/>
      <c r="B708" s="68"/>
      <c r="C708" s="68"/>
      <c r="D708" s="68"/>
      <c r="E708" s="68"/>
      <c r="F708" s="68"/>
      <c r="G708" s="68"/>
      <c r="H708" s="68"/>
      <c r="I708" s="68"/>
      <c r="J708" s="68"/>
      <c r="K708" s="68"/>
      <c r="L708" s="68"/>
      <c r="M708" s="68"/>
      <c r="N708" s="68"/>
      <c r="O708" s="63"/>
    </row>
    <row r="709" spans="1:15" s="64" customFormat="1">
      <c r="A709" s="67"/>
      <c r="B709" s="68"/>
      <c r="C709" s="68"/>
      <c r="D709" s="68"/>
      <c r="E709" s="68"/>
      <c r="F709" s="68"/>
      <c r="G709" s="68"/>
      <c r="H709" s="68"/>
      <c r="I709" s="68"/>
      <c r="J709" s="68"/>
      <c r="K709" s="68"/>
      <c r="L709" s="68"/>
      <c r="M709" s="68"/>
      <c r="N709" s="68"/>
      <c r="O709" s="63"/>
    </row>
    <row r="710" spans="1:15" s="64" customFormat="1">
      <c r="A710" s="67"/>
      <c r="B710" s="68"/>
      <c r="C710" s="68"/>
      <c r="D710" s="68"/>
      <c r="E710" s="68"/>
      <c r="F710" s="68"/>
      <c r="G710" s="68"/>
      <c r="H710" s="68"/>
      <c r="I710" s="68"/>
      <c r="J710" s="68"/>
      <c r="K710" s="68"/>
      <c r="L710" s="68"/>
      <c r="M710" s="68"/>
      <c r="N710" s="68"/>
      <c r="O710" s="63"/>
    </row>
    <row r="711" spans="1:15" s="64" customFormat="1">
      <c r="A711" s="67"/>
      <c r="B711" s="68"/>
      <c r="C711" s="68"/>
      <c r="D711" s="68"/>
      <c r="E711" s="68"/>
      <c r="F711" s="68"/>
      <c r="G711" s="68"/>
      <c r="H711" s="68"/>
      <c r="I711" s="68"/>
      <c r="J711" s="68"/>
      <c r="K711" s="68"/>
      <c r="L711" s="68"/>
      <c r="M711" s="68"/>
      <c r="N711" s="68"/>
      <c r="O711" s="63"/>
    </row>
    <row r="712" spans="1:15" s="64" customFormat="1">
      <c r="A712" s="67"/>
      <c r="B712" s="68"/>
      <c r="C712" s="68"/>
      <c r="D712" s="68"/>
      <c r="E712" s="68"/>
      <c r="F712" s="68"/>
      <c r="G712" s="68"/>
      <c r="H712" s="68"/>
      <c r="I712" s="68"/>
      <c r="J712" s="68"/>
      <c r="K712" s="68"/>
      <c r="L712" s="68"/>
      <c r="M712" s="68"/>
      <c r="N712" s="68"/>
      <c r="O712" s="63"/>
    </row>
    <row r="713" spans="1:15" s="64" customFormat="1">
      <c r="A713" s="67"/>
      <c r="B713" s="68"/>
      <c r="C713" s="68"/>
      <c r="D713" s="68"/>
      <c r="E713" s="68"/>
      <c r="F713" s="68"/>
      <c r="G713" s="68"/>
      <c r="H713" s="68"/>
      <c r="I713" s="68"/>
      <c r="J713" s="68"/>
      <c r="K713" s="68"/>
      <c r="L713" s="68"/>
      <c r="M713" s="68"/>
      <c r="N713" s="68"/>
      <c r="O713" s="63"/>
    </row>
    <row r="714" spans="1:15" s="64" customFormat="1">
      <c r="A714" s="67"/>
      <c r="B714" s="68"/>
      <c r="C714" s="68"/>
      <c r="D714" s="68"/>
      <c r="E714" s="68"/>
      <c r="F714" s="68"/>
      <c r="G714" s="68"/>
      <c r="H714" s="68"/>
      <c r="I714" s="68"/>
      <c r="J714" s="68"/>
      <c r="K714" s="68"/>
      <c r="L714" s="68"/>
      <c r="M714" s="68"/>
      <c r="N714" s="68"/>
      <c r="O714" s="63"/>
    </row>
    <row r="715" spans="1:15" s="64" customFormat="1">
      <c r="A715" s="67"/>
      <c r="B715" s="68"/>
      <c r="C715" s="68"/>
      <c r="D715" s="68"/>
      <c r="E715" s="68"/>
      <c r="F715" s="68"/>
      <c r="G715" s="68"/>
      <c r="H715" s="68"/>
      <c r="I715" s="68"/>
      <c r="J715" s="68"/>
      <c r="K715" s="68"/>
      <c r="L715" s="68"/>
      <c r="M715" s="68"/>
      <c r="N715" s="68"/>
      <c r="O715" s="63"/>
    </row>
    <row r="716" spans="1:15" s="64" customFormat="1">
      <c r="A716" s="67"/>
      <c r="B716" s="68"/>
      <c r="C716" s="68"/>
      <c r="D716" s="68"/>
      <c r="E716" s="68"/>
      <c r="F716" s="68"/>
      <c r="G716" s="68"/>
      <c r="H716" s="68"/>
      <c r="I716" s="68"/>
      <c r="J716" s="68"/>
      <c r="K716" s="68"/>
      <c r="L716" s="68"/>
      <c r="M716" s="68"/>
      <c r="N716" s="68"/>
      <c r="O716" s="63"/>
    </row>
    <row r="717" spans="1:15" s="64" customFormat="1">
      <c r="A717" s="67"/>
      <c r="B717" s="68"/>
      <c r="C717" s="68"/>
      <c r="D717" s="68"/>
      <c r="E717" s="68"/>
      <c r="F717" s="68"/>
      <c r="G717" s="68"/>
      <c r="H717" s="68"/>
      <c r="I717" s="68"/>
      <c r="J717" s="68"/>
      <c r="K717" s="68"/>
      <c r="L717" s="68"/>
      <c r="M717" s="68"/>
      <c r="N717" s="68"/>
      <c r="O717" s="63"/>
    </row>
    <row r="718" spans="1:15" s="64" customFormat="1">
      <c r="A718" s="67"/>
      <c r="B718" s="68"/>
      <c r="C718" s="68"/>
      <c r="D718" s="68"/>
      <c r="E718" s="68"/>
      <c r="F718" s="68"/>
      <c r="G718" s="68"/>
      <c r="H718" s="68"/>
      <c r="I718" s="68"/>
      <c r="J718" s="68"/>
      <c r="K718" s="68"/>
      <c r="L718" s="68"/>
      <c r="M718" s="68"/>
      <c r="N718" s="68"/>
      <c r="O718" s="63"/>
    </row>
    <row r="719" spans="1:15" s="64" customFormat="1">
      <c r="A719" s="67"/>
      <c r="B719" s="68"/>
      <c r="C719" s="68"/>
      <c r="D719" s="68"/>
      <c r="E719" s="68"/>
      <c r="F719" s="68"/>
      <c r="G719" s="68"/>
      <c r="H719" s="68"/>
      <c r="I719" s="68"/>
      <c r="J719" s="68"/>
      <c r="K719" s="68"/>
      <c r="L719" s="68"/>
      <c r="M719" s="68"/>
      <c r="N719" s="68"/>
      <c r="O719" s="63"/>
    </row>
    <row r="720" spans="1:15" s="64" customFormat="1">
      <c r="A720" s="67"/>
      <c r="B720" s="68"/>
      <c r="C720" s="68"/>
      <c r="D720" s="68"/>
      <c r="E720" s="68"/>
      <c r="F720" s="68"/>
      <c r="G720" s="68"/>
      <c r="H720" s="68"/>
      <c r="I720" s="68"/>
      <c r="J720" s="68"/>
      <c r="K720" s="68"/>
      <c r="L720" s="68"/>
      <c r="M720" s="68"/>
      <c r="N720" s="68"/>
      <c r="O720" s="63"/>
    </row>
    <row r="721" spans="1:15" s="64" customFormat="1">
      <c r="A721" s="67"/>
      <c r="B721" s="68"/>
      <c r="C721" s="68"/>
      <c r="D721" s="68"/>
      <c r="E721" s="68"/>
      <c r="F721" s="68"/>
      <c r="G721" s="68"/>
      <c r="H721" s="68"/>
      <c r="I721" s="68"/>
      <c r="J721" s="68"/>
      <c r="K721" s="68"/>
      <c r="L721" s="68"/>
      <c r="M721" s="68"/>
      <c r="N721" s="68"/>
      <c r="O721" s="63"/>
    </row>
    <row r="722" spans="1:15" s="64" customFormat="1">
      <c r="A722" s="67"/>
      <c r="B722" s="68"/>
      <c r="C722" s="68"/>
      <c r="D722" s="68"/>
      <c r="E722" s="68"/>
      <c r="F722" s="68"/>
      <c r="G722" s="68"/>
      <c r="H722" s="68"/>
      <c r="I722" s="68"/>
      <c r="J722" s="68"/>
      <c r="K722" s="68"/>
      <c r="L722" s="68"/>
      <c r="M722" s="68"/>
      <c r="N722" s="68"/>
      <c r="O722" s="63"/>
    </row>
    <row r="723" spans="1:15" s="64" customFormat="1">
      <c r="A723" s="67"/>
      <c r="B723" s="68"/>
      <c r="C723" s="68"/>
      <c r="D723" s="68"/>
      <c r="E723" s="68"/>
      <c r="F723" s="68"/>
      <c r="G723" s="68"/>
      <c r="H723" s="68"/>
      <c r="I723" s="68"/>
      <c r="J723" s="68"/>
      <c r="K723" s="68"/>
      <c r="L723" s="68"/>
      <c r="M723" s="68"/>
      <c r="N723" s="68"/>
      <c r="O723" s="63"/>
    </row>
    <row r="724" spans="1:15" s="64" customFormat="1">
      <c r="A724" s="67"/>
      <c r="B724" s="68"/>
      <c r="C724" s="68"/>
      <c r="D724" s="68"/>
      <c r="E724" s="68"/>
      <c r="F724" s="68"/>
      <c r="G724" s="68"/>
      <c r="H724" s="68"/>
      <c r="I724" s="68"/>
      <c r="J724" s="68"/>
      <c r="K724" s="68"/>
      <c r="L724" s="68"/>
      <c r="M724" s="68"/>
      <c r="N724" s="68"/>
      <c r="O724" s="63"/>
    </row>
    <row r="725" spans="1:15" s="64" customFormat="1">
      <c r="A725" s="67"/>
      <c r="B725" s="68"/>
      <c r="C725" s="68"/>
      <c r="D725" s="68"/>
      <c r="E725" s="68"/>
      <c r="F725" s="68"/>
      <c r="G725" s="68"/>
      <c r="H725" s="68"/>
      <c r="I725" s="68"/>
      <c r="J725" s="68"/>
      <c r="K725" s="68"/>
      <c r="L725" s="68"/>
      <c r="M725" s="68"/>
      <c r="N725" s="68"/>
      <c r="O725" s="63"/>
    </row>
    <row r="726" spans="1:15" s="64" customFormat="1">
      <c r="A726" s="67"/>
      <c r="B726" s="68"/>
      <c r="C726" s="68"/>
      <c r="D726" s="68"/>
      <c r="E726" s="68"/>
      <c r="F726" s="68"/>
      <c r="G726" s="68"/>
      <c r="H726" s="68"/>
      <c r="I726" s="68"/>
      <c r="J726" s="68"/>
      <c r="K726" s="68"/>
      <c r="L726" s="68"/>
      <c r="M726" s="68"/>
      <c r="N726" s="68"/>
      <c r="O726" s="63"/>
    </row>
    <row r="727" spans="1:15" s="64" customFormat="1">
      <c r="A727" s="67"/>
      <c r="B727" s="68"/>
      <c r="C727" s="68"/>
      <c r="D727" s="68"/>
      <c r="E727" s="68"/>
      <c r="F727" s="68"/>
      <c r="G727" s="68"/>
      <c r="H727" s="68"/>
      <c r="I727" s="68"/>
      <c r="J727" s="68"/>
      <c r="K727" s="68"/>
      <c r="L727" s="68"/>
      <c r="M727" s="68"/>
      <c r="N727" s="68"/>
      <c r="O727" s="63"/>
    </row>
    <row r="728" spans="1:15" s="64" customFormat="1">
      <c r="A728" s="67"/>
      <c r="B728" s="68"/>
      <c r="C728" s="68"/>
      <c r="D728" s="68"/>
      <c r="E728" s="68"/>
      <c r="F728" s="68"/>
      <c r="G728" s="68"/>
      <c r="H728" s="68"/>
      <c r="I728" s="68"/>
      <c r="J728" s="68"/>
      <c r="K728" s="68"/>
      <c r="L728" s="68"/>
      <c r="M728" s="68"/>
      <c r="N728" s="68"/>
      <c r="O728" s="63"/>
    </row>
    <row r="729" spans="1:15" s="64" customFormat="1">
      <c r="A729" s="67"/>
      <c r="B729" s="68"/>
      <c r="C729" s="68"/>
      <c r="D729" s="68"/>
      <c r="E729" s="68"/>
      <c r="F729" s="68"/>
      <c r="G729" s="68"/>
      <c r="H729" s="68"/>
      <c r="I729" s="68"/>
      <c r="J729" s="68"/>
      <c r="K729" s="68"/>
      <c r="L729" s="68"/>
      <c r="M729" s="68"/>
      <c r="N729" s="68"/>
      <c r="O729" s="63"/>
    </row>
    <row r="730" spans="1:15" s="64" customFormat="1">
      <c r="A730" s="67"/>
      <c r="B730" s="68"/>
      <c r="C730" s="68"/>
      <c r="D730" s="68"/>
      <c r="E730" s="68"/>
      <c r="F730" s="68"/>
      <c r="G730" s="68"/>
      <c r="H730" s="68"/>
      <c r="I730" s="68"/>
      <c r="J730" s="68"/>
      <c r="K730" s="68"/>
      <c r="L730" s="68"/>
      <c r="M730" s="68"/>
      <c r="N730" s="68"/>
      <c r="O730" s="63"/>
    </row>
    <row r="731" spans="1:15" s="64" customFormat="1">
      <c r="A731" s="67"/>
      <c r="B731" s="68"/>
      <c r="C731" s="68"/>
      <c r="D731" s="68"/>
      <c r="E731" s="68"/>
      <c r="F731" s="68"/>
      <c r="G731" s="68"/>
      <c r="H731" s="68"/>
      <c r="I731" s="68"/>
      <c r="J731" s="68"/>
      <c r="K731" s="68"/>
      <c r="L731" s="68"/>
      <c r="M731" s="68"/>
      <c r="N731" s="68"/>
      <c r="O731" s="63"/>
    </row>
    <row r="732" spans="1:15" s="64" customFormat="1">
      <c r="A732" s="67"/>
      <c r="B732" s="68"/>
      <c r="C732" s="68"/>
      <c r="D732" s="68"/>
      <c r="E732" s="68"/>
      <c r="F732" s="68"/>
      <c r="G732" s="68"/>
      <c r="H732" s="68"/>
      <c r="I732" s="68"/>
      <c r="J732" s="68"/>
      <c r="K732" s="68"/>
      <c r="L732" s="68"/>
      <c r="M732" s="68"/>
      <c r="N732" s="68"/>
      <c r="O732" s="63"/>
    </row>
    <row r="733" spans="1:15" s="64" customFormat="1">
      <c r="A733" s="67"/>
      <c r="B733" s="68"/>
      <c r="C733" s="68"/>
      <c r="D733" s="68"/>
      <c r="E733" s="68"/>
      <c r="F733" s="68"/>
      <c r="G733" s="68"/>
      <c r="H733" s="68"/>
      <c r="I733" s="68"/>
      <c r="J733" s="68"/>
      <c r="K733" s="68"/>
      <c r="L733" s="68"/>
      <c r="M733" s="68"/>
      <c r="N733" s="68"/>
      <c r="O733" s="63"/>
    </row>
    <row r="734" spans="1:15" s="64" customFormat="1">
      <c r="A734" s="67"/>
      <c r="B734" s="68"/>
      <c r="C734" s="68"/>
      <c r="D734" s="68"/>
      <c r="E734" s="68"/>
      <c r="F734" s="68"/>
      <c r="G734" s="68"/>
      <c r="H734" s="68"/>
      <c r="I734" s="68"/>
      <c r="J734" s="68"/>
      <c r="K734" s="68"/>
      <c r="L734" s="68"/>
      <c r="M734" s="68"/>
      <c r="N734" s="68"/>
      <c r="O734" s="63"/>
    </row>
    <row r="735" spans="1:15" s="64" customFormat="1">
      <c r="A735" s="67"/>
      <c r="B735" s="68"/>
      <c r="C735" s="68"/>
      <c r="D735" s="68"/>
      <c r="E735" s="68"/>
      <c r="F735" s="68"/>
      <c r="G735" s="68"/>
      <c r="H735" s="68"/>
      <c r="I735" s="68"/>
      <c r="J735" s="68"/>
      <c r="K735" s="68"/>
      <c r="L735" s="68"/>
      <c r="M735" s="68"/>
      <c r="N735" s="68"/>
      <c r="O735" s="63"/>
    </row>
    <row r="736" spans="1:15" s="64" customFormat="1">
      <c r="A736" s="67"/>
      <c r="B736" s="68"/>
      <c r="C736" s="68"/>
      <c r="D736" s="68"/>
      <c r="E736" s="68"/>
      <c r="F736" s="68"/>
      <c r="G736" s="68"/>
      <c r="H736" s="68"/>
      <c r="I736" s="68"/>
      <c r="J736" s="68"/>
      <c r="K736" s="68"/>
      <c r="L736" s="68"/>
      <c r="M736" s="68"/>
      <c r="N736" s="68"/>
      <c r="O736" s="63"/>
    </row>
    <row r="737" spans="1:15" s="64" customFormat="1">
      <c r="A737" s="67"/>
      <c r="B737" s="68"/>
      <c r="C737" s="68"/>
      <c r="D737" s="68"/>
      <c r="E737" s="68"/>
      <c r="F737" s="68"/>
      <c r="G737" s="68"/>
      <c r="H737" s="68"/>
      <c r="I737" s="68"/>
      <c r="J737" s="68"/>
      <c r="K737" s="68"/>
      <c r="L737" s="68"/>
      <c r="M737" s="68"/>
      <c r="N737" s="68"/>
      <c r="O737" s="63"/>
    </row>
    <row r="738" spans="1:15" s="64" customFormat="1">
      <c r="A738" s="67"/>
      <c r="B738" s="68"/>
      <c r="C738" s="68"/>
      <c r="D738" s="68"/>
      <c r="E738" s="68"/>
      <c r="F738" s="68"/>
      <c r="G738" s="68"/>
      <c r="H738" s="68"/>
      <c r="I738" s="68"/>
      <c r="J738" s="68"/>
      <c r="K738" s="68"/>
      <c r="L738" s="68"/>
      <c r="M738" s="68"/>
      <c r="N738" s="68"/>
      <c r="O738" s="63"/>
    </row>
    <row r="739" spans="1:15" s="64" customFormat="1">
      <c r="A739" s="67"/>
      <c r="B739" s="68"/>
      <c r="C739" s="68"/>
      <c r="D739" s="68"/>
      <c r="E739" s="68"/>
      <c r="F739" s="68"/>
      <c r="G739" s="68"/>
      <c r="H739" s="68"/>
      <c r="I739" s="68"/>
      <c r="J739" s="68"/>
      <c r="K739" s="68"/>
      <c r="L739" s="68"/>
      <c r="M739" s="68"/>
      <c r="N739" s="68"/>
      <c r="O739" s="63"/>
    </row>
    <row r="740" spans="1:15" s="64" customFormat="1">
      <c r="A740" s="67"/>
      <c r="B740" s="68"/>
      <c r="C740" s="68"/>
      <c r="D740" s="68"/>
      <c r="E740" s="68"/>
      <c r="F740" s="68"/>
      <c r="G740" s="68"/>
      <c r="H740" s="68"/>
      <c r="I740" s="68"/>
      <c r="J740" s="68"/>
      <c r="K740" s="68"/>
      <c r="L740" s="68"/>
      <c r="M740" s="68"/>
      <c r="N740" s="68"/>
      <c r="O740" s="63"/>
    </row>
    <row r="741" spans="1:15" s="64" customFormat="1">
      <c r="A741" s="67"/>
      <c r="B741" s="68"/>
      <c r="C741" s="68"/>
      <c r="D741" s="68"/>
      <c r="E741" s="68"/>
      <c r="F741" s="68"/>
      <c r="G741" s="68"/>
      <c r="H741" s="68"/>
      <c r="I741" s="68"/>
      <c r="J741" s="68"/>
      <c r="K741" s="68"/>
      <c r="L741" s="68"/>
      <c r="M741" s="68"/>
      <c r="N741" s="68"/>
      <c r="O741" s="63"/>
    </row>
    <row r="742" spans="1:15" s="64" customFormat="1">
      <c r="A742" s="67"/>
      <c r="B742" s="68"/>
      <c r="C742" s="68"/>
      <c r="D742" s="68"/>
      <c r="E742" s="68"/>
      <c r="F742" s="68"/>
      <c r="G742" s="68"/>
      <c r="H742" s="68"/>
      <c r="I742" s="68"/>
      <c r="J742" s="68"/>
      <c r="K742" s="68"/>
      <c r="L742" s="68"/>
      <c r="M742" s="68"/>
      <c r="N742" s="68"/>
      <c r="O742" s="63"/>
    </row>
    <row r="743" spans="1:15" s="64" customFormat="1">
      <c r="A743" s="67"/>
      <c r="B743" s="68"/>
      <c r="C743" s="68"/>
      <c r="D743" s="68"/>
      <c r="E743" s="68"/>
      <c r="F743" s="68"/>
      <c r="G743" s="68"/>
      <c r="H743" s="68"/>
      <c r="I743" s="68"/>
      <c r="J743" s="68"/>
      <c r="K743" s="68"/>
      <c r="L743" s="68"/>
      <c r="M743" s="68"/>
      <c r="N743" s="68"/>
      <c r="O743" s="63"/>
    </row>
    <row r="744" spans="1:15" s="64" customFormat="1">
      <c r="A744" s="67"/>
      <c r="B744" s="68"/>
      <c r="C744" s="68"/>
      <c r="D744" s="68"/>
      <c r="E744" s="68"/>
      <c r="F744" s="68"/>
      <c r="G744" s="68"/>
      <c r="H744" s="68"/>
      <c r="I744" s="68"/>
      <c r="J744" s="68"/>
      <c r="K744" s="68"/>
      <c r="L744" s="68"/>
      <c r="M744" s="68"/>
      <c r="N744" s="68"/>
      <c r="O744" s="63"/>
    </row>
    <row r="745" spans="1:15" s="64" customFormat="1">
      <c r="A745" s="67"/>
      <c r="B745" s="68"/>
      <c r="C745" s="68"/>
      <c r="D745" s="68"/>
      <c r="E745" s="68"/>
      <c r="F745" s="68"/>
      <c r="G745" s="68"/>
      <c r="H745" s="68"/>
      <c r="I745" s="68"/>
      <c r="J745" s="68"/>
      <c r="K745" s="68"/>
      <c r="L745" s="68"/>
      <c r="M745" s="68"/>
      <c r="N745" s="68"/>
      <c r="O745" s="63"/>
    </row>
    <row r="746" spans="1:15" s="64" customFormat="1">
      <c r="A746" s="67"/>
      <c r="B746" s="68"/>
      <c r="C746" s="68"/>
      <c r="D746" s="68"/>
      <c r="E746" s="68"/>
      <c r="F746" s="68"/>
      <c r="G746" s="68"/>
      <c r="H746" s="68"/>
      <c r="I746" s="68"/>
      <c r="J746" s="68"/>
      <c r="K746" s="68"/>
      <c r="L746" s="68"/>
      <c r="M746" s="68"/>
      <c r="N746" s="68"/>
      <c r="O746" s="63"/>
    </row>
    <row r="747" spans="1:15" s="64" customFormat="1">
      <c r="A747" s="67"/>
      <c r="B747" s="68"/>
      <c r="C747" s="68"/>
      <c r="D747" s="68"/>
      <c r="E747" s="68"/>
      <c r="F747" s="68"/>
      <c r="G747" s="68"/>
      <c r="H747" s="68"/>
      <c r="I747" s="68"/>
      <c r="J747" s="68"/>
      <c r="K747" s="68"/>
      <c r="L747" s="68"/>
      <c r="M747" s="68"/>
      <c r="N747" s="68"/>
      <c r="O747" s="63"/>
    </row>
    <row r="748" spans="1:15" s="64" customFormat="1">
      <c r="A748" s="67"/>
      <c r="B748" s="68"/>
      <c r="C748" s="68"/>
      <c r="D748" s="68"/>
      <c r="E748" s="68"/>
      <c r="F748" s="68"/>
      <c r="G748" s="68"/>
      <c r="H748" s="68"/>
      <c r="I748" s="68"/>
      <c r="J748" s="68"/>
      <c r="K748" s="68"/>
      <c r="L748" s="68"/>
      <c r="M748" s="68"/>
      <c r="N748" s="68"/>
      <c r="O748" s="63"/>
    </row>
    <row r="749" spans="1:15" s="64" customFormat="1">
      <c r="A749" s="67"/>
      <c r="B749" s="68"/>
      <c r="C749" s="68"/>
      <c r="D749" s="68"/>
      <c r="E749" s="68"/>
      <c r="F749" s="68"/>
      <c r="G749" s="68"/>
      <c r="H749" s="68"/>
      <c r="I749" s="68"/>
      <c r="J749" s="68"/>
      <c r="K749" s="68"/>
      <c r="L749" s="68"/>
      <c r="M749" s="68"/>
      <c r="N749" s="68"/>
      <c r="O749" s="63"/>
    </row>
    <row r="750" spans="1:15" s="64" customFormat="1">
      <c r="A750" s="67"/>
      <c r="B750" s="68"/>
      <c r="C750" s="68"/>
      <c r="D750" s="68"/>
      <c r="E750" s="68"/>
      <c r="F750" s="68"/>
      <c r="G750" s="68"/>
      <c r="H750" s="68"/>
      <c r="I750" s="68"/>
      <c r="J750" s="68"/>
      <c r="K750" s="68"/>
      <c r="L750" s="68"/>
      <c r="M750" s="68"/>
      <c r="N750" s="68"/>
      <c r="O750" s="63"/>
    </row>
    <row r="751" spans="1:15" s="64" customFormat="1">
      <c r="A751" s="67"/>
      <c r="B751" s="68"/>
      <c r="C751" s="68"/>
      <c r="D751" s="68"/>
      <c r="E751" s="68"/>
      <c r="F751" s="68"/>
      <c r="G751" s="68"/>
      <c r="H751" s="68"/>
      <c r="I751" s="68"/>
      <c r="J751" s="68"/>
      <c r="K751" s="68"/>
      <c r="L751" s="68"/>
      <c r="M751" s="68"/>
      <c r="N751" s="68"/>
      <c r="O751" s="63"/>
    </row>
    <row r="752" spans="1:15" s="64" customFormat="1">
      <c r="A752" s="67"/>
      <c r="B752" s="68"/>
      <c r="C752" s="68"/>
      <c r="D752" s="68"/>
      <c r="E752" s="68"/>
      <c r="F752" s="68"/>
      <c r="G752" s="68"/>
      <c r="H752" s="68"/>
      <c r="I752" s="68"/>
      <c r="J752" s="68"/>
      <c r="K752" s="68"/>
      <c r="L752" s="68"/>
      <c r="M752" s="68"/>
      <c r="N752" s="68"/>
      <c r="O752" s="63"/>
    </row>
    <row r="753" spans="1:15" s="64" customFormat="1">
      <c r="A753" s="67"/>
      <c r="B753" s="68"/>
      <c r="C753" s="68"/>
      <c r="D753" s="68"/>
      <c r="E753" s="68"/>
      <c r="F753" s="68"/>
      <c r="G753" s="68"/>
      <c r="H753" s="68"/>
      <c r="I753" s="68"/>
      <c r="J753" s="68"/>
      <c r="K753" s="68"/>
      <c r="L753" s="68"/>
      <c r="M753" s="68"/>
      <c r="N753" s="68"/>
      <c r="O753" s="63"/>
    </row>
    <row r="754" spans="1:15" s="64" customFormat="1">
      <c r="A754" s="67"/>
      <c r="B754" s="68"/>
      <c r="C754" s="68"/>
      <c r="D754" s="68"/>
      <c r="E754" s="68"/>
      <c r="F754" s="68"/>
      <c r="G754" s="68"/>
      <c r="H754" s="68"/>
      <c r="I754" s="68"/>
      <c r="J754" s="68"/>
      <c r="K754" s="68"/>
      <c r="L754" s="68"/>
      <c r="M754" s="68"/>
      <c r="N754" s="68"/>
      <c r="O754" s="63"/>
    </row>
    <row r="755" spans="1:15" s="64" customFormat="1">
      <c r="A755" s="67"/>
      <c r="B755" s="68"/>
      <c r="C755" s="68"/>
      <c r="D755" s="68"/>
      <c r="E755" s="68"/>
      <c r="F755" s="68"/>
      <c r="G755" s="68"/>
      <c r="H755" s="68"/>
      <c r="I755" s="68"/>
      <c r="J755" s="68"/>
      <c r="K755" s="68"/>
      <c r="L755" s="68"/>
      <c r="M755" s="68"/>
      <c r="N755" s="68"/>
      <c r="O755" s="63"/>
    </row>
    <row r="756" spans="1:15" s="64" customFormat="1">
      <c r="A756" s="67"/>
      <c r="B756" s="68"/>
      <c r="C756" s="68"/>
      <c r="D756" s="68"/>
      <c r="E756" s="68"/>
      <c r="F756" s="68"/>
      <c r="G756" s="68"/>
      <c r="H756" s="68"/>
      <c r="I756" s="68"/>
      <c r="J756" s="68"/>
      <c r="K756" s="68"/>
      <c r="L756" s="68"/>
      <c r="M756" s="68"/>
      <c r="N756" s="68"/>
      <c r="O756" s="63"/>
    </row>
    <row r="757" spans="1:15" s="64" customFormat="1">
      <c r="A757" s="67"/>
      <c r="B757" s="68"/>
      <c r="C757" s="68"/>
      <c r="D757" s="68"/>
      <c r="E757" s="68"/>
      <c r="F757" s="68"/>
      <c r="G757" s="68"/>
      <c r="H757" s="68"/>
      <c r="I757" s="68"/>
      <c r="J757" s="68"/>
      <c r="K757" s="68"/>
      <c r="L757" s="68"/>
      <c r="M757" s="68"/>
      <c r="N757" s="68"/>
      <c r="O757" s="63"/>
    </row>
    <row r="758" spans="1:15" s="64" customFormat="1">
      <c r="A758" s="67"/>
      <c r="B758" s="68"/>
      <c r="C758" s="68"/>
      <c r="D758" s="68"/>
      <c r="E758" s="68"/>
      <c r="F758" s="68"/>
      <c r="G758" s="68"/>
      <c r="H758" s="68"/>
      <c r="I758" s="68"/>
      <c r="J758" s="68"/>
      <c r="K758" s="68"/>
      <c r="L758" s="68"/>
      <c r="M758" s="68"/>
      <c r="N758" s="68"/>
      <c r="O758" s="63"/>
    </row>
    <row r="759" spans="1:15" s="64" customFormat="1">
      <c r="A759" s="67"/>
      <c r="B759" s="68"/>
      <c r="C759" s="68"/>
      <c r="D759" s="68"/>
      <c r="E759" s="68"/>
      <c r="F759" s="68"/>
      <c r="G759" s="68"/>
      <c r="H759" s="68"/>
      <c r="I759" s="68"/>
      <c r="J759" s="68"/>
      <c r="K759" s="68"/>
      <c r="L759" s="68"/>
      <c r="M759" s="68"/>
      <c r="N759" s="68"/>
      <c r="O759" s="63"/>
    </row>
    <row r="760" spans="1:15" s="64" customFormat="1">
      <c r="A760" s="67"/>
      <c r="B760" s="68"/>
      <c r="C760" s="68"/>
      <c r="D760" s="68"/>
      <c r="E760" s="68"/>
      <c r="F760" s="68"/>
      <c r="G760" s="68"/>
      <c r="H760" s="68"/>
      <c r="I760" s="68"/>
      <c r="J760" s="68"/>
      <c r="K760" s="68"/>
      <c r="L760" s="68"/>
      <c r="M760" s="68"/>
      <c r="N760" s="68"/>
      <c r="O760" s="63"/>
    </row>
    <row r="761" spans="1:15" s="64" customFormat="1">
      <c r="A761" s="67"/>
      <c r="B761" s="68"/>
      <c r="C761" s="68"/>
      <c r="D761" s="68"/>
      <c r="E761" s="68"/>
      <c r="F761" s="68"/>
      <c r="G761" s="68"/>
      <c r="H761" s="68"/>
      <c r="I761" s="68"/>
      <c r="J761" s="68"/>
      <c r="K761" s="68"/>
      <c r="L761" s="68"/>
      <c r="M761" s="68"/>
      <c r="N761" s="68"/>
      <c r="O761" s="63"/>
    </row>
    <row r="762" spans="1:15" s="64" customFormat="1">
      <c r="A762" s="67"/>
      <c r="B762" s="68"/>
      <c r="C762" s="68"/>
      <c r="D762" s="68"/>
      <c r="E762" s="68"/>
      <c r="F762" s="68"/>
      <c r="G762" s="68"/>
      <c r="H762" s="68"/>
      <c r="I762" s="68"/>
      <c r="J762" s="68"/>
      <c r="K762" s="68"/>
      <c r="L762" s="68"/>
      <c r="M762" s="68"/>
      <c r="N762" s="68"/>
      <c r="O762" s="63"/>
    </row>
    <row r="763" spans="1:15" s="64" customFormat="1">
      <c r="A763" s="67"/>
      <c r="B763" s="68"/>
      <c r="C763" s="68"/>
      <c r="D763" s="68"/>
      <c r="E763" s="68"/>
      <c r="F763" s="68"/>
      <c r="G763" s="68"/>
      <c r="H763" s="68"/>
      <c r="I763" s="68"/>
      <c r="J763" s="68"/>
      <c r="K763" s="68"/>
      <c r="L763" s="68"/>
      <c r="M763" s="68"/>
      <c r="N763" s="68"/>
      <c r="O763" s="63"/>
    </row>
    <row r="764" spans="1:15" s="64" customFormat="1">
      <c r="A764" s="67"/>
      <c r="B764" s="68"/>
      <c r="C764" s="68"/>
      <c r="D764" s="68"/>
      <c r="E764" s="68"/>
      <c r="F764" s="68"/>
      <c r="G764" s="68"/>
      <c r="H764" s="68"/>
      <c r="I764" s="68"/>
      <c r="J764" s="68"/>
      <c r="K764" s="68"/>
      <c r="L764" s="68"/>
      <c r="M764" s="68"/>
      <c r="N764" s="68"/>
      <c r="O764" s="63"/>
    </row>
    <row r="765" spans="1:15" s="64" customFormat="1">
      <c r="A765" s="67"/>
      <c r="B765" s="68"/>
      <c r="C765" s="68"/>
      <c r="D765" s="68"/>
      <c r="E765" s="68"/>
      <c r="F765" s="68"/>
      <c r="G765" s="68"/>
      <c r="H765" s="68"/>
      <c r="I765" s="68"/>
      <c r="J765" s="68"/>
      <c r="K765" s="68"/>
      <c r="L765" s="68"/>
      <c r="M765" s="68"/>
      <c r="N765" s="68"/>
      <c r="O765" s="63"/>
    </row>
    <row r="766" spans="1:15" s="64" customFormat="1">
      <c r="A766" s="67"/>
      <c r="B766" s="68"/>
      <c r="C766" s="68"/>
      <c r="D766" s="68"/>
      <c r="E766" s="68"/>
      <c r="F766" s="68"/>
      <c r="G766" s="68"/>
      <c r="H766" s="68"/>
      <c r="I766" s="68"/>
      <c r="J766" s="68"/>
      <c r="K766" s="68"/>
      <c r="L766" s="68"/>
      <c r="M766" s="68"/>
      <c r="N766" s="68"/>
      <c r="O766" s="63"/>
    </row>
    <row r="767" spans="1:15" s="64" customFormat="1">
      <c r="A767" s="67"/>
      <c r="B767" s="68"/>
      <c r="C767" s="68"/>
      <c r="D767" s="68"/>
      <c r="E767" s="68"/>
      <c r="F767" s="68"/>
      <c r="G767" s="68"/>
      <c r="H767" s="68"/>
      <c r="I767" s="68"/>
      <c r="J767" s="68"/>
      <c r="K767" s="68"/>
      <c r="L767" s="68"/>
      <c r="M767" s="68"/>
      <c r="N767" s="68"/>
      <c r="O767" s="63"/>
    </row>
    <row r="768" spans="1:15" s="64" customFormat="1">
      <c r="A768" s="67"/>
      <c r="B768" s="68"/>
      <c r="C768" s="68"/>
      <c r="D768" s="68"/>
      <c r="E768" s="68"/>
      <c r="F768" s="68"/>
      <c r="G768" s="68"/>
      <c r="H768" s="68"/>
      <c r="I768" s="68"/>
      <c r="J768" s="68"/>
      <c r="K768" s="68"/>
      <c r="L768" s="68"/>
      <c r="M768" s="68"/>
      <c r="N768" s="68"/>
      <c r="O768" s="63"/>
    </row>
    <row r="769" spans="1:15" s="64" customFormat="1">
      <c r="A769" s="67"/>
      <c r="B769" s="68"/>
      <c r="C769" s="68"/>
      <c r="D769" s="68"/>
      <c r="E769" s="68"/>
      <c r="F769" s="68"/>
      <c r="G769" s="68"/>
      <c r="H769" s="68"/>
      <c r="I769" s="68"/>
      <c r="J769" s="68"/>
      <c r="K769" s="68"/>
      <c r="L769" s="68"/>
      <c r="M769" s="68"/>
      <c r="N769" s="68"/>
      <c r="O769" s="63"/>
    </row>
    <row r="770" spans="1:15" s="64" customFormat="1">
      <c r="A770" s="67"/>
      <c r="B770" s="68"/>
      <c r="C770" s="68"/>
      <c r="D770" s="68"/>
      <c r="E770" s="68"/>
      <c r="F770" s="68"/>
      <c r="G770" s="68"/>
      <c r="H770" s="68"/>
      <c r="I770" s="68"/>
      <c r="J770" s="68"/>
      <c r="K770" s="68"/>
      <c r="L770" s="68"/>
      <c r="M770" s="68"/>
      <c r="N770" s="68"/>
      <c r="O770" s="63"/>
    </row>
    <row r="771" spans="1:15" s="64" customFormat="1">
      <c r="A771" s="67"/>
      <c r="B771" s="68"/>
      <c r="C771" s="68"/>
      <c r="D771" s="68"/>
      <c r="E771" s="68"/>
      <c r="F771" s="68"/>
      <c r="G771" s="68"/>
      <c r="H771" s="68"/>
      <c r="I771" s="68"/>
      <c r="J771" s="68"/>
      <c r="K771" s="68"/>
      <c r="L771" s="68"/>
      <c r="M771" s="68"/>
      <c r="N771" s="68"/>
      <c r="O771" s="63"/>
    </row>
    <row r="772" spans="1:15" s="64" customFormat="1">
      <c r="A772" s="67"/>
      <c r="B772" s="68"/>
      <c r="C772" s="68"/>
      <c r="D772" s="68"/>
      <c r="E772" s="68"/>
      <c r="F772" s="68"/>
      <c r="G772" s="68"/>
      <c r="H772" s="68"/>
      <c r="I772" s="68"/>
      <c r="J772" s="68"/>
      <c r="K772" s="68"/>
      <c r="L772" s="68"/>
      <c r="M772" s="68"/>
      <c r="N772" s="68"/>
      <c r="O772" s="63"/>
    </row>
    <row r="773" spans="1:15" s="64" customFormat="1">
      <c r="A773" s="67"/>
      <c r="B773" s="68"/>
      <c r="C773" s="68"/>
      <c r="D773" s="68"/>
      <c r="E773" s="68"/>
      <c r="F773" s="68"/>
      <c r="G773" s="68"/>
      <c r="H773" s="68"/>
      <c r="I773" s="68"/>
      <c r="J773" s="68"/>
      <c r="K773" s="68"/>
      <c r="L773" s="68"/>
      <c r="M773" s="68"/>
      <c r="N773" s="68"/>
      <c r="O773" s="63"/>
    </row>
    <row r="774" spans="1:15" s="64" customFormat="1">
      <c r="A774" s="67"/>
      <c r="B774" s="68"/>
      <c r="C774" s="68"/>
      <c r="D774" s="68"/>
      <c r="E774" s="68"/>
      <c r="F774" s="68"/>
      <c r="G774" s="68"/>
      <c r="H774" s="68"/>
      <c r="I774" s="68"/>
      <c r="J774" s="68"/>
      <c r="K774" s="68"/>
      <c r="L774" s="68"/>
      <c r="M774" s="68"/>
      <c r="N774" s="68"/>
      <c r="O774" s="63"/>
    </row>
    <row r="775" spans="1:15" s="64" customFormat="1">
      <c r="A775" s="67"/>
      <c r="B775" s="68"/>
      <c r="C775" s="68"/>
      <c r="D775" s="68"/>
      <c r="E775" s="68"/>
      <c r="F775" s="68"/>
      <c r="G775" s="68"/>
      <c r="H775" s="68"/>
      <c r="I775" s="68"/>
      <c r="J775" s="68"/>
      <c r="K775" s="68"/>
      <c r="L775" s="68"/>
      <c r="M775" s="68"/>
      <c r="N775" s="68"/>
      <c r="O775" s="63"/>
    </row>
    <row r="776" spans="1:15" s="64" customFormat="1">
      <c r="A776" s="67"/>
      <c r="B776" s="68"/>
      <c r="C776" s="68"/>
      <c r="D776" s="68"/>
      <c r="E776" s="68"/>
      <c r="F776" s="68"/>
      <c r="G776" s="68"/>
      <c r="H776" s="68"/>
      <c r="I776" s="68"/>
      <c r="J776" s="68"/>
      <c r="K776" s="68"/>
      <c r="L776" s="68"/>
      <c r="M776" s="68"/>
      <c r="N776" s="68"/>
      <c r="O776" s="63"/>
    </row>
    <row r="777" spans="1:15" s="64" customFormat="1">
      <c r="A777" s="67"/>
      <c r="B777" s="68"/>
      <c r="C777" s="68"/>
      <c r="D777" s="68"/>
      <c r="E777" s="68"/>
      <c r="F777" s="68"/>
      <c r="G777" s="68"/>
      <c r="H777" s="68"/>
      <c r="I777" s="68"/>
      <c r="J777" s="68"/>
      <c r="K777" s="68"/>
      <c r="L777" s="68"/>
      <c r="M777" s="68"/>
      <c r="N777" s="68"/>
      <c r="O777" s="63"/>
    </row>
    <row r="778" spans="1:15" s="64" customFormat="1">
      <c r="A778" s="67"/>
      <c r="B778" s="68"/>
      <c r="C778" s="68"/>
      <c r="D778" s="68"/>
      <c r="E778" s="68"/>
      <c r="F778" s="68"/>
      <c r="G778" s="68"/>
      <c r="H778" s="68"/>
      <c r="I778" s="68"/>
      <c r="J778" s="68"/>
      <c r="K778" s="68"/>
      <c r="L778" s="68"/>
      <c r="M778" s="68"/>
      <c r="N778" s="68"/>
      <c r="O778" s="63"/>
    </row>
    <row r="779" spans="1:15" s="64" customFormat="1">
      <c r="A779" s="67"/>
      <c r="B779" s="68"/>
      <c r="C779" s="68"/>
      <c r="D779" s="68"/>
      <c r="E779" s="68"/>
      <c r="F779" s="68"/>
      <c r="G779" s="68"/>
      <c r="H779" s="68"/>
      <c r="I779" s="68"/>
      <c r="J779" s="68"/>
      <c r="K779" s="68"/>
      <c r="L779" s="68"/>
      <c r="M779" s="68"/>
      <c r="N779" s="68"/>
      <c r="O779" s="63"/>
    </row>
    <row r="780" spans="1:15" s="64" customFormat="1">
      <c r="A780" s="67"/>
      <c r="B780" s="68"/>
      <c r="C780" s="68"/>
      <c r="D780" s="68"/>
      <c r="E780" s="68"/>
      <c r="F780" s="68"/>
      <c r="G780" s="68"/>
      <c r="H780" s="68"/>
      <c r="I780" s="68"/>
      <c r="J780" s="68"/>
      <c r="K780" s="68"/>
      <c r="L780" s="68"/>
      <c r="M780" s="68"/>
      <c r="N780" s="68"/>
      <c r="O780" s="63"/>
    </row>
    <row r="781" spans="1:15" s="64" customFormat="1">
      <c r="A781" s="67"/>
      <c r="B781" s="68"/>
      <c r="C781" s="68"/>
      <c r="D781" s="68"/>
      <c r="E781" s="68"/>
      <c r="F781" s="68"/>
      <c r="G781" s="68"/>
      <c r="H781" s="68"/>
      <c r="I781" s="68"/>
      <c r="J781" s="68"/>
      <c r="K781" s="68"/>
      <c r="L781" s="68"/>
      <c r="M781" s="68"/>
      <c r="N781" s="68"/>
      <c r="O781" s="63"/>
    </row>
    <row r="782" spans="1:15" s="64" customFormat="1">
      <c r="A782" s="67"/>
      <c r="B782" s="68"/>
      <c r="C782" s="68"/>
      <c r="D782" s="68"/>
      <c r="E782" s="68"/>
      <c r="F782" s="68"/>
      <c r="G782" s="68"/>
      <c r="H782" s="68"/>
      <c r="I782" s="68"/>
      <c r="J782" s="68"/>
      <c r="K782" s="68"/>
      <c r="L782" s="68"/>
      <c r="M782" s="68"/>
      <c r="N782" s="68"/>
      <c r="O782" s="63"/>
    </row>
    <row r="783" spans="1:15" s="64" customFormat="1">
      <c r="A783" s="67"/>
      <c r="B783" s="68"/>
      <c r="C783" s="68"/>
      <c r="D783" s="68"/>
      <c r="E783" s="68"/>
      <c r="F783" s="68"/>
      <c r="G783" s="68"/>
      <c r="H783" s="68"/>
      <c r="I783" s="68"/>
      <c r="J783" s="68"/>
      <c r="K783" s="68"/>
      <c r="L783" s="68"/>
      <c r="M783" s="68"/>
      <c r="N783" s="68"/>
      <c r="O783" s="63"/>
    </row>
    <row r="784" spans="1:15" s="64" customFormat="1">
      <c r="A784" s="67"/>
      <c r="B784" s="68"/>
      <c r="C784" s="68"/>
      <c r="D784" s="68"/>
      <c r="E784" s="68"/>
      <c r="F784" s="68"/>
      <c r="G784" s="68"/>
      <c r="H784" s="68"/>
      <c r="I784" s="68"/>
      <c r="J784" s="68"/>
      <c r="K784" s="68"/>
      <c r="L784" s="68"/>
      <c r="M784" s="68"/>
      <c r="N784" s="68"/>
      <c r="O784" s="63"/>
    </row>
    <row r="785" spans="1:15" s="64" customFormat="1">
      <c r="A785" s="67"/>
      <c r="B785" s="68"/>
      <c r="C785" s="68"/>
      <c r="D785" s="68"/>
      <c r="E785" s="68"/>
      <c r="F785" s="68"/>
      <c r="G785" s="68"/>
      <c r="H785" s="68"/>
      <c r="I785" s="68"/>
      <c r="J785" s="68"/>
      <c r="K785" s="68"/>
      <c r="L785" s="68"/>
      <c r="M785" s="68"/>
      <c r="N785" s="68"/>
      <c r="O785" s="63"/>
    </row>
    <row r="786" spans="1:15" s="64" customFormat="1">
      <c r="A786" s="67"/>
      <c r="B786" s="68"/>
      <c r="C786" s="68"/>
      <c r="D786" s="68"/>
      <c r="E786" s="68"/>
      <c r="F786" s="68"/>
      <c r="G786" s="68"/>
      <c r="H786" s="68"/>
      <c r="I786" s="68"/>
      <c r="J786" s="68"/>
      <c r="K786" s="68"/>
      <c r="L786" s="68"/>
      <c r="M786" s="68"/>
      <c r="N786" s="68"/>
      <c r="O786" s="63"/>
    </row>
    <row r="787" spans="1:15" s="64" customFormat="1">
      <c r="A787" s="67"/>
      <c r="B787" s="68"/>
      <c r="C787" s="68"/>
      <c r="D787" s="68"/>
      <c r="E787" s="68"/>
      <c r="F787" s="68"/>
      <c r="G787" s="68"/>
      <c r="H787" s="68"/>
      <c r="I787" s="68"/>
      <c r="J787" s="68"/>
      <c r="K787" s="68"/>
      <c r="L787" s="68"/>
      <c r="M787" s="68"/>
      <c r="N787" s="68"/>
      <c r="O787" s="63"/>
    </row>
    <row r="788" spans="1:15" s="64" customFormat="1">
      <c r="A788" s="67"/>
      <c r="B788" s="68"/>
      <c r="C788" s="68"/>
      <c r="D788" s="68"/>
      <c r="E788" s="68"/>
      <c r="F788" s="68"/>
      <c r="G788" s="68"/>
      <c r="H788" s="68"/>
      <c r="I788" s="68"/>
      <c r="J788" s="68"/>
      <c r="K788" s="68"/>
      <c r="L788" s="68"/>
      <c r="M788" s="68"/>
      <c r="N788" s="68"/>
      <c r="O788" s="63"/>
    </row>
    <row r="789" spans="1:15" s="64" customFormat="1">
      <c r="A789" s="67"/>
      <c r="B789" s="68"/>
      <c r="C789" s="68"/>
      <c r="D789" s="68"/>
      <c r="E789" s="68"/>
      <c r="F789" s="68"/>
      <c r="G789" s="68"/>
      <c r="H789" s="68"/>
      <c r="I789" s="68"/>
      <c r="J789" s="68"/>
      <c r="K789" s="68"/>
      <c r="L789" s="68"/>
      <c r="M789" s="68"/>
      <c r="N789" s="68"/>
      <c r="O789" s="63"/>
    </row>
    <row r="790" spans="1:15" s="64" customFormat="1">
      <c r="A790" s="67"/>
      <c r="B790" s="68"/>
      <c r="C790" s="68"/>
      <c r="D790" s="68"/>
      <c r="E790" s="68"/>
      <c r="F790" s="68"/>
      <c r="G790" s="68"/>
      <c r="H790" s="68"/>
      <c r="I790" s="68"/>
      <c r="J790" s="68"/>
      <c r="K790" s="68"/>
      <c r="L790" s="68"/>
      <c r="M790" s="68"/>
      <c r="N790" s="68"/>
      <c r="O790" s="63"/>
    </row>
    <row r="791" spans="1:15" s="64" customFormat="1">
      <c r="A791" s="67"/>
      <c r="B791" s="68"/>
      <c r="C791" s="68"/>
      <c r="D791" s="68"/>
      <c r="E791" s="68"/>
      <c r="F791" s="68"/>
      <c r="G791" s="68"/>
      <c r="H791" s="68"/>
      <c r="I791" s="68"/>
      <c r="J791" s="68"/>
      <c r="K791" s="68"/>
      <c r="L791" s="68"/>
      <c r="M791" s="68"/>
      <c r="N791" s="68"/>
      <c r="O791" s="63"/>
    </row>
    <row r="792" spans="1:15" s="64" customFormat="1">
      <c r="A792" s="67"/>
      <c r="B792" s="68"/>
      <c r="C792" s="68"/>
      <c r="D792" s="68"/>
      <c r="E792" s="68"/>
      <c r="F792" s="68"/>
      <c r="G792" s="68"/>
      <c r="H792" s="68"/>
      <c r="I792" s="68"/>
      <c r="J792" s="68"/>
      <c r="K792" s="68"/>
      <c r="L792" s="68"/>
      <c r="M792" s="68"/>
      <c r="N792" s="68"/>
      <c r="O792" s="63"/>
    </row>
    <row r="793" spans="1:15" s="64" customFormat="1">
      <c r="A793" s="67"/>
      <c r="B793" s="68"/>
      <c r="C793" s="68"/>
      <c r="D793" s="68"/>
      <c r="E793" s="68"/>
      <c r="F793" s="68"/>
      <c r="G793" s="68"/>
      <c r="H793" s="68"/>
      <c r="I793" s="68"/>
      <c r="J793" s="68"/>
      <c r="K793" s="68"/>
      <c r="L793" s="68"/>
      <c r="M793" s="68"/>
      <c r="N793" s="68"/>
      <c r="O793" s="63"/>
    </row>
    <row r="794" spans="1:15" s="64" customFormat="1">
      <c r="A794" s="67"/>
      <c r="B794" s="68"/>
      <c r="C794" s="68"/>
      <c r="D794" s="68"/>
      <c r="E794" s="68"/>
      <c r="F794" s="68"/>
      <c r="G794" s="68"/>
      <c r="H794" s="68"/>
      <c r="I794" s="68"/>
      <c r="J794" s="68"/>
      <c r="K794" s="68"/>
      <c r="L794" s="68"/>
      <c r="M794" s="68"/>
      <c r="N794" s="68"/>
      <c r="O794" s="63"/>
    </row>
    <row r="795" spans="1:15" s="64" customFormat="1">
      <c r="A795" s="67"/>
      <c r="B795" s="68"/>
      <c r="C795" s="68"/>
      <c r="D795" s="68"/>
      <c r="E795" s="68"/>
      <c r="F795" s="68"/>
      <c r="G795" s="68"/>
      <c r="H795" s="68"/>
      <c r="I795" s="68"/>
      <c r="J795" s="68"/>
      <c r="K795" s="68"/>
      <c r="L795" s="68"/>
      <c r="M795" s="68"/>
      <c r="N795" s="68"/>
      <c r="O795" s="63"/>
    </row>
    <row r="796" spans="1:15" s="64" customFormat="1">
      <c r="A796" s="67"/>
      <c r="B796" s="68"/>
      <c r="C796" s="68"/>
      <c r="D796" s="68"/>
      <c r="E796" s="68"/>
      <c r="F796" s="68"/>
      <c r="G796" s="68"/>
      <c r="H796" s="68"/>
      <c r="I796" s="68"/>
      <c r="J796" s="68"/>
      <c r="K796" s="68"/>
      <c r="L796" s="68"/>
      <c r="M796" s="68"/>
      <c r="N796" s="68"/>
      <c r="O796" s="63"/>
    </row>
    <row r="797" spans="1:15" s="64" customFormat="1">
      <c r="A797" s="67"/>
      <c r="B797" s="68"/>
      <c r="C797" s="68"/>
      <c r="D797" s="68"/>
      <c r="E797" s="68"/>
      <c r="F797" s="68"/>
      <c r="G797" s="68"/>
      <c r="H797" s="68"/>
      <c r="I797" s="68"/>
      <c r="J797" s="68"/>
      <c r="K797" s="68"/>
      <c r="L797" s="68"/>
      <c r="M797" s="68"/>
      <c r="N797" s="68"/>
      <c r="O797" s="63"/>
    </row>
    <row r="798" spans="1:15" s="64" customFormat="1">
      <c r="A798" s="67"/>
      <c r="B798" s="68"/>
      <c r="C798" s="68"/>
      <c r="D798" s="68"/>
      <c r="E798" s="68"/>
      <c r="F798" s="68"/>
      <c r="G798" s="68"/>
      <c r="H798" s="68"/>
      <c r="I798" s="68"/>
      <c r="J798" s="68"/>
      <c r="K798" s="68"/>
      <c r="L798" s="68"/>
      <c r="M798" s="68"/>
      <c r="N798" s="68"/>
      <c r="O798" s="63"/>
    </row>
    <row r="799" spans="1:15" s="64" customFormat="1">
      <c r="A799" s="67"/>
      <c r="B799" s="68"/>
      <c r="C799" s="68"/>
      <c r="D799" s="68"/>
      <c r="E799" s="68"/>
      <c r="F799" s="68"/>
      <c r="G799" s="68"/>
      <c r="H799" s="68"/>
      <c r="I799" s="68"/>
      <c r="J799" s="68"/>
      <c r="K799" s="68"/>
      <c r="L799" s="68"/>
      <c r="M799" s="68"/>
      <c r="N799" s="68"/>
      <c r="O799" s="63"/>
    </row>
    <row r="800" spans="1:15" s="64" customFormat="1">
      <c r="A800" s="67"/>
      <c r="B800" s="68"/>
      <c r="C800" s="68"/>
      <c r="D800" s="68"/>
      <c r="E800" s="68"/>
      <c r="F800" s="68"/>
      <c r="G800" s="68"/>
      <c r="H800" s="68"/>
      <c r="I800" s="68"/>
      <c r="J800" s="68"/>
      <c r="K800" s="68"/>
      <c r="L800" s="68"/>
      <c r="M800" s="68"/>
      <c r="N800" s="68"/>
      <c r="O800" s="63"/>
    </row>
    <row r="801" spans="1:15" s="64" customFormat="1">
      <c r="A801" s="67"/>
      <c r="B801" s="68"/>
      <c r="C801" s="68"/>
      <c r="D801" s="68"/>
      <c r="E801" s="68"/>
      <c r="F801" s="68"/>
      <c r="G801" s="68"/>
      <c r="H801" s="68"/>
      <c r="I801" s="68"/>
      <c r="J801" s="68"/>
      <c r="K801" s="68"/>
      <c r="L801" s="68"/>
      <c r="M801" s="68"/>
      <c r="N801" s="68"/>
      <c r="O801" s="63"/>
    </row>
    <row r="802" spans="1:15" s="64" customFormat="1">
      <c r="A802" s="67"/>
      <c r="B802" s="68"/>
      <c r="C802" s="68"/>
      <c r="D802" s="68"/>
      <c r="E802" s="68"/>
      <c r="F802" s="68"/>
      <c r="G802" s="68"/>
      <c r="H802" s="68"/>
      <c r="I802" s="68"/>
      <c r="J802" s="68"/>
      <c r="K802" s="68"/>
      <c r="L802" s="68"/>
      <c r="M802" s="68"/>
      <c r="N802" s="68"/>
      <c r="O802" s="63"/>
    </row>
    <row r="803" spans="1:15" s="64" customFormat="1">
      <c r="A803" s="67"/>
      <c r="B803" s="68"/>
      <c r="C803" s="68"/>
      <c r="D803" s="68"/>
      <c r="E803" s="68"/>
      <c r="F803" s="68"/>
      <c r="G803" s="68"/>
      <c r="H803" s="68"/>
      <c r="I803" s="68"/>
      <c r="J803" s="68"/>
      <c r="K803" s="68"/>
      <c r="L803" s="68"/>
      <c r="M803" s="68"/>
      <c r="N803" s="68"/>
      <c r="O803" s="63"/>
    </row>
    <row r="804" spans="1:15" s="64" customFormat="1">
      <c r="A804" s="67"/>
      <c r="B804" s="68"/>
      <c r="C804" s="68"/>
      <c r="D804" s="68"/>
      <c r="E804" s="68"/>
      <c r="F804" s="68"/>
      <c r="G804" s="68"/>
      <c r="H804" s="68"/>
      <c r="I804" s="68"/>
      <c r="J804" s="68"/>
      <c r="K804" s="68"/>
      <c r="L804" s="68"/>
      <c r="M804" s="68"/>
      <c r="N804" s="68"/>
      <c r="O804" s="63"/>
    </row>
    <row r="805" spans="1:15" s="64" customFormat="1">
      <c r="A805" s="67"/>
      <c r="B805" s="68"/>
      <c r="C805" s="68"/>
      <c r="D805" s="68"/>
      <c r="E805" s="68"/>
      <c r="F805" s="68"/>
      <c r="G805" s="68"/>
      <c r="H805" s="68"/>
      <c r="I805" s="68"/>
      <c r="J805" s="68"/>
      <c r="K805" s="68"/>
      <c r="L805" s="68"/>
      <c r="M805" s="68"/>
      <c r="N805" s="68"/>
      <c r="O805" s="63"/>
    </row>
    <row r="806" spans="1:15" s="64" customFormat="1">
      <c r="A806" s="67"/>
      <c r="B806" s="68"/>
      <c r="C806" s="68"/>
      <c r="D806" s="68"/>
      <c r="E806" s="68"/>
      <c r="F806" s="68"/>
      <c r="G806" s="68"/>
      <c r="H806" s="68"/>
      <c r="I806" s="68"/>
      <c r="J806" s="68"/>
      <c r="K806" s="68"/>
      <c r="L806" s="68"/>
      <c r="M806" s="68"/>
      <c r="N806" s="68"/>
      <c r="O806" s="63"/>
    </row>
    <row r="807" spans="1:15" s="64" customFormat="1">
      <c r="A807" s="67"/>
      <c r="B807" s="68"/>
      <c r="C807" s="68"/>
      <c r="D807" s="68"/>
      <c r="E807" s="68"/>
      <c r="F807" s="68"/>
      <c r="G807" s="68"/>
      <c r="H807" s="68"/>
      <c r="I807" s="68"/>
      <c r="J807" s="68"/>
      <c r="K807" s="68"/>
      <c r="L807" s="68"/>
      <c r="M807" s="68"/>
      <c r="N807" s="68"/>
      <c r="O807" s="63"/>
    </row>
    <row r="808" spans="1:15" s="64" customFormat="1">
      <c r="A808" s="67"/>
      <c r="B808" s="68"/>
      <c r="C808" s="68"/>
      <c r="D808" s="68"/>
      <c r="E808" s="68"/>
      <c r="F808" s="68"/>
      <c r="G808" s="68"/>
      <c r="H808" s="68"/>
      <c r="I808" s="68"/>
      <c r="J808" s="68"/>
      <c r="K808" s="68"/>
      <c r="L808" s="68"/>
      <c r="M808" s="68"/>
      <c r="N808" s="68"/>
      <c r="O808" s="63"/>
    </row>
    <row r="809" spans="1:15" s="64" customFormat="1">
      <c r="A809" s="67"/>
      <c r="B809" s="68"/>
      <c r="C809" s="68"/>
      <c r="D809" s="68"/>
      <c r="E809" s="68"/>
      <c r="F809" s="68"/>
      <c r="G809" s="68"/>
      <c r="H809" s="68"/>
      <c r="I809" s="68"/>
      <c r="J809" s="68"/>
      <c r="K809" s="68"/>
      <c r="L809" s="68"/>
      <c r="M809" s="68"/>
      <c r="N809" s="68"/>
      <c r="O809" s="63"/>
    </row>
    <row r="810" spans="1:15" s="64" customFormat="1">
      <c r="A810" s="67"/>
      <c r="B810" s="68"/>
      <c r="C810" s="68"/>
      <c r="D810" s="68"/>
      <c r="E810" s="68"/>
      <c r="F810" s="68"/>
      <c r="G810" s="68"/>
      <c r="H810" s="68"/>
      <c r="I810" s="68"/>
      <c r="J810" s="68"/>
      <c r="K810" s="68"/>
      <c r="L810" s="68"/>
      <c r="M810" s="68"/>
      <c r="N810" s="68"/>
      <c r="O810" s="63"/>
    </row>
    <row r="811" spans="1:15" s="64" customFormat="1">
      <c r="A811" s="67"/>
      <c r="B811" s="68"/>
      <c r="C811" s="68"/>
      <c r="D811" s="68"/>
      <c r="E811" s="68"/>
      <c r="F811" s="68"/>
      <c r="G811" s="68"/>
      <c r="H811" s="68"/>
      <c r="I811" s="68"/>
      <c r="J811" s="68"/>
      <c r="K811" s="68"/>
      <c r="L811" s="68"/>
      <c r="M811" s="68"/>
      <c r="N811" s="68"/>
      <c r="O811" s="63"/>
    </row>
    <row r="812" spans="1:15" s="64" customFormat="1">
      <c r="A812" s="67"/>
      <c r="B812" s="68"/>
      <c r="C812" s="68"/>
      <c r="D812" s="68"/>
      <c r="E812" s="68"/>
      <c r="F812" s="68"/>
      <c r="G812" s="68"/>
      <c r="H812" s="68"/>
      <c r="I812" s="68"/>
      <c r="J812" s="68"/>
      <c r="K812" s="68"/>
      <c r="L812" s="68"/>
      <c r="M812" s="68"/>
      <c r="N812" s="68"/>
      <c r="O812" s="63"/>
    </row>
    <row r="813" spans="1:15" s="64" customFormat="1">
      <c r="A813" s="67"/>
      <c r="B813" s="68"/>
      <c r="C813" s="68"/>
      <c r="D813" s="68"/>
      <c r="E813" s="68"/>
      <c r="F813" s="68"/>
      <c r="G813" s="68"/>
      <c r="H813" s="68"/>
      <c r="I813" s="68"/>
      <c r="J813" s="68"/>
      <c r="K813" s="68"/>
      <c r="L813" s="68"/>
      <c r="M813" s="68"/>
      <c r="N813" s="68"/>
      <c r="O813" s="63"/>
    </row>
    <row r="814" spans="1:15" s="64" customFormat="1">
      <c r="A814" s="67"/>
      <c r="B814" s="68"/>
      <c r="C814" s="68"/>
      <c r="D814" s="68"/>
      <c r="E814" s="68"/>
      <c r="F814" s="68"/>
      <c r="G814" s="68"/>
      <c r="H814" s="68"/>
      <c r="I814" s="68"/>
      <c r="J814" s="68"/>
      <c r="K814" s="68"/>
      <c r="L814" s="68"/>
      <c r="M814" s="68"/>
      <c r="N814" s="68"/>
      <c r="O814" s="63"/>
    </row>
    <row r="815" spans="1:15" s="64" customFormat="1">
      <c r="A815" s="67"/>
      <c r="B815" s="68"/>
      <c r="C815" s="68"/>
      <c r="D815" s="68"/>
      <c r="E815" s="68"/>
      <c r="F815" s="68"/>
      <c r="G815" s="68"/>
      <c r="H815" s="68"/>
      <c r="I815" s="68"/>
      <c r="J815" s="68"/>
      <c r="K815" s="68"/>
      <c r="L815" s="68"/>
      <c r="M815" s="68"/>
      <c r="N815" s="68"/>
      <c r="O815" s="63"/>
    </row>
    <row r="816" spans="1:15" s="64" customFormat="1">
      <c r="A816" s="67"/>
      <c r="B816" s="68"/>
      <c r="C816" s="68"/>
      <c r="D816" s="68"/>
      <c r="E816" s="68"/>
      <c r="F816" s="68"/>
      <c r="G816" s="68"/>
      <c r="H816" s="68"/>
      <c r="I816" s="68"/>
      <c r="J816" s="68"/>
      <c r="K816" s="68"/>
      <c r="L816" s="68"/>
      <c r="M816" s="68"/>
      <c r="N816" s="68"/>
      <c r="O816" s="63"/>
    </row>
    <row r="817" spans="1:15" s="64" customFormat="1">
      <c r="A817" s="67"/>
      <c r="B817" s="68"/>
      <c r="C817" s="68"/>
      <c r="D817" s="68"/>
      <c r="E817" s="68"/>
      <c r="F817" s="68"/>
      <c r="G817" s="68"/>
      <c r="H817" s="68"/>
      <c r="I817" s="68"/>
      <c r="J817" s="68"/>
      <c r="K817" s="68"/>
      <c r="L817" s="68"/>
      <c r="M817" s="68"/>
      <c r="N817" s="68"/>
      <c r="O817" s="63"/>
    </row>
    <row r="818" spans="1:15" s="64" customFormat="1">
      <c r="A818" s="67"/>
      <c r="B818" s="68"/>
      <c r="C818" s="68"/>
      <c r="D818" s="68"/>
      <c r="E818" s="68"/>
      <c r="F818" s="68"/>
      <c r="G818" s="68"/>
      <c r="H818" s="68"/>
      <c r="I818" s="68"/>
      <c r="J818" s="68"/>
      <c r="K818" s="68"/>
      <c r="L818" s="68"/>
      <c r="M818" s="68"/>
      <c r="N818" s="68"/>
      <c r="O818" s="63"/>
    </row>
    <row r="819" spans="1:15" s="64" customFormat="1">
      <c r="A819" s="67"/>
      <c r="B819" s="68"/>
      <c r="C819" s="68"/>
      <c r="D819" s="68"/>
      <c r="E819" s="68"/>
      <c r="F819" s="68"/>
      <c r="G819" s="68"/>
      <c r="H819" s="68"/>
      <c r="I819" s="68"/>
      <c r="J819" s="68"/>
      <c r="K819" s="68"/>
      <c r="L819" s="68"/>
      <c r="M819" s="68"/>
      <c r="N819" s="68"/>
      <c r="O819" s="63"/>
    </row>
    <row r="820" spans="1:15" s="64" customFormat="1">
      <c r="A820" s="67"/>
      <c r="B820" s="68"/>
      <c r="C820" s="68"/>
      <c r="D820" s="68"/>
      <c r="E820" s="68"/>
      <c r="F820" s="68"/>
      <c r="G820" s="68"/>
      <c r="H820" s="68"/>
      <c r="I820" s="68"/>
      <c r="J820" s="68"/>
      <c r="K820" s="68"/>
      <c r="L820" s="68"/>
      <c r="M820" s="68"/>
      <c r="N820" s="68"/>
      <c r="O820" s="63"/>
    </row>
    <row r="821" spans="1:15" s="64" customFormat="1">
      <c r="A821" s="67"/>
      <c r="B821" s="68"/>
      <c r="C821" s="68"/>
      <c r="D821" s="68"/>
      <c r="E821" s="68"/>
      <c r="F821" s="68"/>
      <c r="G821" s="68"/>
      <c r="H821" s="68"/>
      <c r="I821" s="68"/>
      <c r="J821" s="68"/>
      <c r="K821" s="68"/>
      <c r="L821" s="68"/>
      <c r="M821" s="68"/>
      <c r="N821" s="68"/>
      <c r="O821" s="63"/>
    </row>
    <row r="822" spans="1:15" s="64" customFormat="1">
      <c r="A822" s="67"/>
      <c r="B822" s="68"/>
      <c r="C822" s="68"/>
      <c r="D822" s="68"/>
      <c r="E822" s="68"/>
      <c r="F822" s="68"/>
      <c r="G822" s="68"/>
      <c r="H822" s="68"/>
      <c r="I822" s="68"/>
      <c r="J822" s="68"/>
      <c r="K822" s="68"/>
      <c r="L822" s="68"/>
      <c r="M822" s="68"/>
      <c r="N822" s="68"/>
      <c r="O822" s="63"/>
    </row>
    <row r="823" spans="1:15" s="64" customFormat="1">
      <c r="A823" s="67"/>
      <c r="B823" s="68"/>
      <c r="C823" s="68"/>
      <c r="D823" s="68"/>
      <c r="E823" s="68"/>
      <c r="F823" s="68"/>
      <c r="G823" s="68"/>
      <c r="H823" s="68"/>
      <c r="I823" s="68"/>
      <c r="J823" s="68"/>
      <c r="K823" s="68"/>
      <c r="L823" s="68"/>
      <c r="M823" s="68"/>
      <c r="N823" s="68"/>
      <c r="O823" s="63"/>
    </row>
    <row r="824" spans="1:15" s="64" customFormat="1">
      <c r="A824" s="67"/>
      <c r="B824" s="68"/>
      <c r="C824" s="68"/>
      <c r="D824" s="68"/>
      <c r="E824" s="68"/>
      <c r="F824" s="68"/>
      <c r="G824" s="68"/>
      <c r="H824" s="68"/>
      <c r="I824" s="68"/>
      <c r="J824" s="68"/>
      <c r="K824" s="68"/>
      <c r="L824" s="68"/>
      <c r="M824" s="68"/>
      <c r="N824" s="68"/>
      <c r="O824" s="63"/>
    </row>
    <row r="825" spans="1:15" s="64" customFormat="1">
      <c r="A825" s="67"/>
      <c r="B825" s="68"/>
      <c r="C825" s="68"/>
      <c r="D825" s="68"/>
      <c r="E825" s="68"/>
      <c r="F825" s="68"/>
      <c r="G825" s="68"/>
      <c r="H825" s="68"/>
      <c r="I825" s="68"/>
      <c r="J825" s="68"/>
      <c r="K825" s="68"/>
      <c r="L825" s="68"/>
      <c r="M825" s="68"/>
      <c r="N825" s="68"/>
      <c r="O825" s="63"/>
    </row>
    <row r="826" spans="1:15" s="64" customFormat="1">
      <c r="A826" s="67"/>
      <c r="B826" s="68"/>
      <c r="C826" s="68"/>
      <c r="D826" s="68"/>
      <c r="E826" s="68"/>
      <c r="F826" s="68"/>
      <c r="G826" s="68"/>
      <c r="H826" s="68"/>
      <c r="I826" s="68"/>
      <c r="J826" s="68"/>
      <c r="K826" s="68"/>
      <c r="L826" s="68"/>
      <c r="M826" s="68"/>
      <c r="N826" s="68"/>
      <c r="O826" s="63"/>
    </row>
    <row r="827" spans="1:15" s="64" customFormat="1">
      <c r="A827" s="67"/>
      <c r="B827" s="68"/>
      <c r="C827" s="68"/>
      <c r="D827" s="68"/>
      <c r="E827" s="68"/>
      <c r="F827" s="68"/>
      <c r="G827" s="68"/>
      <c r="H827" s="68"/>
      <c r="I827" s="68"/>
      <c r="J827" s="68"/>
      <c r="K827" s="68"/>
      <c r="L827" s="68"/>
      <c r="M827" s="68"/>
      <c r="N827" s="68"/>
      <c r="O827" s="63"/>
    </row>
    <row r="828" spans="1:15" s="64" customFormat="1">
      <c r="A828" s="67"/>
      <c r="B828" s="68"/>
      <c r="C828" s="68"/>
      <c r="D828" s="68"/>
      <c r="E828" s="68"/>
      <c r="F828" s="68"/>
      <c r="G828" s="68"/>
      <c r="H828" s="68"/>
      <c r="I828" s="68"/>
      <c r="J828" s="68"/>
      <c r="K828" s="68"/>
      <c r="L828" s="68"/>
      <c r="M828" s="68"/>
      <c r="N828" s="68"/>
      <c r="O828" s="63"/>
    </row>
    <row r="829" spans="1:15" s="64" customFormat="1">
      <c r="A829" s="67"/>
      <c r="B829" s="68"/>
      <c r="C829" s="68"/>
      <c r="D829" s="68"/>
      <c r="E829" s="68"/>
      <c r="F829" s="68"/>
      <c r="G829" s="68"/>
      <c r="H829" s="68"/>
      <c r="I829" s="68"/>
      <c r="J829" s="68"/>
      <c r="K829" s="68"/>
      <c r="L829" s="68"/>
      <c r="M829" s="68"/>
      <c r="N829" s="68"/>
      <c r="O829" s="63"/>
    </row>
    <row r="830" spans="1:15" s="64" customFormat="1">
      <c r="A830" s="67"/>
      <c r="B830" s="68"/>
      <c r="C830" s="68"/>
      <c r="D830" s="68"/>
      <c r="E830" s="68"/>
      <c r="F830" s="68"/>
      <c r="G830" s="68"/>
      <c r="H830" s="68"/>
      <c r="I830" s="68"/>
      <c r="J830" s="68"/>
      <c r="K830" s="68"/>
      <c r="L830" s="68"/>
      <c r="M830" s="68"/>
      <c r="N830" s="68"/>
      <c r="O830" s="63"/>
    </row>
    <row r="831" spans="1:15" s="64" customFormat="1">
      <c r="A831" s="67"/>
      <c r="B831" s="68"/>
      <c r="C831" s="68"/>
      <c r="D831" s="68"/>
      <c r="E831" s="68"/>
      <c r="F831" s="68"/>
      <c r="G831" s="68"/>
      <c r="H831" s="68"/>
      <c r="I831" s="68"/>
      <c r="J831" s="68"/>
      <c r="K831" s="68"/>
      <c r="L831" s="68"/>
      <c r="M831" s="68"/>
      <c r="N831" s="68"/>
      <c r="O831" s="63"/>
    </row>
    <row r="832" spans="1:15" s="64" customFormat="1">
      <c r="A832" s="67"/>
      <c r="B832" s="68"/>
      <c r="C832" s="68"/>
      <c r="D832" s="68"/>
      <c r="E832" s="68"/>
      <c r="F832" s="68"/>
      <c r="G832" s="68"/>
      <c r="H832" s="68"/>
      <c r="I832" s="68"/>
      <c r="J832" s="68"/>
      <c r="K832" s="68"/>
      <c r="L832" s="68"/>
      <c r="M832" s="68"/>
      <c r="N832" s="68"/>
      <c r="O832" s="63"/>
    </row>
    <row r="833" spans="1:15" s="64" customFormat="1">
      <c r="A833" s="67"/>
      <c r="B833" s="68"/>
      <c r="C833" s="68"/>
      <c r="D833" s="68"/>
      <c r="E833" s="68"/>
      <c r="F833" s="68"/>
      <c r="G833" s="68"/>
      <c r="H833" s="68"/>
      <c r="I833" s="68"/>
      <c r="J833" s="68"/>
      <c r="K833" s="68"/>
      <c r="L833" s="68"/>
      <c r="M833" s="68"/>
      <c r="N833" s="68"/>
      <c r="O833" s="63"/>
    </row>
    <row r="834" spans="1:15" s="64" customFormat="1">
      <c r="A834" s="67"/>
      <c r="B834" s="68"/>
      <c r="C834" s="68"/>
      <c r="D834" s="68"/>
      <c r="E834" s="68"/>
      <c r="F834" s="68"/>
      <c r="G834" s="68"/>
      <c r="H834" s="68"/>
      <c r="I834" s="68"/>
      <c r="J834" s="68"/>
      <c r="K834" s="68"/>
      <c r="L834" s="68"/>
      <c r="M834" s="68"/>
      <c r="N834" s="68"/>
      <c r="O834" s="63"/>
    </row>
    <row r="835" spans="1:15" s="64" customFormat="1">
      <c r="A835" s="67"/>
      <c r="B835" s="68"/>
      <c r="C835" s="68"/>
      <c r="D835" s="68"/>
      <c r="E835" s="68"/>
      <c r="F835" s="68"/>
      <c r="G835" s="68"/>
      <c r="H835" s="68"/>
      <c r="I835" s="68"/>
      <c r="J835" s="68"/>
      <c r="K835" s="68"/>
      <c r="L835" s="68"/>
      <c r="M835" s="68"/>
      <c r="N835" s="68"/>
      <c r="O835" s="63"/>
    </row>
    <row r="836" spans="1:15" s="64" customFormat="1">
      <c r="A836" s="67"/>
      <c r="B836" s="68"/>
      <c r="C836" s="68"/>
      <c r="D836" s="68"/>
      <c r="E836" s="68"/>
      <c r="F836" s="68"/>
      <c r="G836" s="68"/>
      <c r="H836" s="68"/>
      <c r="I836" s="68"/>
      <c r="J836" s="68"/>
      <c r="K836" s="68"/>
      <c r="L836" s="68"/>
      <c r="M836" s="68"/>
      <c r="N836" s="68"/>
      <c r="O836" s="63"/>
    </row>
    <row r="837" spans="1:15" s="64" customFormat="1">
      <c r="A837" s="67"/>
      <c r="B837" s="68"/>
      <c r="C837" s="68"/>
      <c r="D837" s="68"/>
      <c r="E837" s="68"/>
      <c r="F837" s="68"/>
      <c r="G837" s="68"/>
      <c r="H837" s="68"/>
      <c r="I837" s="68"/>
      <c r="J837" s="68"/>
      <c r="K837" s="68"/>
      <c r="L837" s="68"/>
      <c r="M837" s="68"/>
      <c r="N837" s="68"/>
      <c r="O837" s="63"/>
    </row>
    <row r="838" spans="1:15" s="64" customFormat="1">
      <c r="A838" s="67"/>
      <c r="B838" s="68"/>
      <c r="C838" s="68"/>
      <c r="D838" s="68"/>
      <c r="E838" s="68"/>
      <c r="F838" s="68"/>
      <c r="G838" s="68"/>
      <c r="H838" s="68"/>
      <c r="I838" s="68"/>
      <c r="J838" s="68"/>
      <c r="K838" s="68"/>
      <c r="L838" s="68"/>
      <c r="M838" s="68"/>
      <c r="N838" s="68"/>
      <c r="O838" s="63"/>
    </row>
    <row r="839" spans="1:15" s="64" customFormat="1">
      <c r="A839" s="67"/>
      <c r="B839" s="68"/>
      <c r="C839" s="68"/>
      <c r="D839" s="68"/>
      <c r="E839" s="68"/>
      <c r="F839" s="68"/>
      <c r="G839" s="68"/>
      <c r="H839" s="68"/>
      <c r="I839" s="68"/>
      <c r="J839" s="68"/>
      <c r="K839" s="68"/>
      <c r="L839" s="68"/>
      <c r="M839" s="68"/>
      <c r="N839" s="68"/>
      <c r="O839" s="63"/>
    </row>
    <row r="840" spans="1:15" s="64" customFormat="1">
      <c r="A840" s="67"/>
      <c r="B840" s="68"/>
      <c r="C840" s="68"/>
      <c r="D840" s="68"/>
      <c r="E840" s="68"/>
      <c r="F840" s="68"/>
      <c r="G840" s="68"/>
      <c r="H840" s="68"/>
      <c r="I840" s="68"/>
      <c r="J840" s="68"/>
      <c r="K840" s="68"/>
      <c r="L840" s="68"/>
      <c r="M840" s="68"/>
      <c r="N840" s="68"/>
      <c r="O840" s="63"/>
    </row>
    <row r="841" spans="1:15" s="64" customFormat="1">
      <c r="A841" s="67"/>
      <c r="B841" s="68"/>
      <c r="C841" s="68"/>
      <c r="D841" s="68"/>
      <c r="E841" s="68"/>
      <c r="F841" s="68"/>
      <c r="G841" s="68"/>
      <c r="H841" s="68"/>
      <c r="I841" s="68"/>
      <c r="J841" s="68"/>
      <c r="K841" s="68"/>
      <c r="L841" s="68"/>
      <c r="M841" s="68"/>
      <c r="N841" s="68"/>
      <c r="O841" s="63"/>
    </row>
    <row r="842" spans="1:15" s="64" customFormat="1">
      <c r="A842" s="67"/>
      <c r="B842" s="68"/>
      <c r="C842" s="68"/>
      <c r="D842" s="68"/>
      <c r="E842" s="68"/>
      <c r="F842" s="68"/>
      <c r="G842" s="68"/>
      <c r="H842" s="68"/>
      <c r="I842" s="68"/>
      <c r="J842" s="68"/>
      <c r="K842" s="68"/>
      <c r="L842" s="68"/>
      <c r="M842" s="68"/>
      <c r="N842" s="68"/>
      <c r="O842" s="63"/>
    </row>
    <row r="843" spans="1:15" s="64" customFormat="1">
      <c r="A843" s="67"/>
      <c r="B843" s="68"/>
      <c r="C843" s="68"/>
      <c r="D843" s="68"/>
      <c r="E843" s="68"/>
      <c r="F843" s="68"/>
      <c r="G843" s="68"/>
      <c r="H843" s="68"/>
      <c r="I843" s="68"/>
      <c r="J843" s="68"/>
      <c r="K843" s="68"/>
      <c r="L843" s="68"/>
      <c r="M843" s="68"/>
      <c r="N843" s="68"/>
      <c r="O843" s="63"/>
    </row>
    <row r="844" spans="1:15" s="64" customFormat="1">
      <c r="A844" s="67"/>
      <c r="B844" s="68"/>
      <c r="C844" s="68"/>
      <c r="D844" s="68"/>
      <c r="E844" s="68"/>
      <c r="F844" s="68"/>
      <c r="G844" s="68"/>
      <c r="H844" s="68"/>
      <c r="I844" s="68"/>
      <c r="J844" s="68"/>
      <c r="K844" s="68"/>
      <c r="L844" s="68"/>
      <c r="M844" s="68"/>
      <c r="N844" s="68"/>
      <c r="O844" s="63"/>
    </row>
    <row r="845" spans="1:15" s="64" customFormat="1">
      <c r="A845" s="67"/>
      <c r="B845" s="68"/>
      <c r="C845" s="68"/>
      <c r="D845" s="68"/>
      <c r="E845" s="68"/>
      <c r="F845" s="68"/>
      <c r="G845" s="68"/>
      <c r="H845" s="68"/>
      <c r="I845" s="68"/>
      <c r="J845" s="68"/>
      <c r="K845" s="68"/>
      <c r="L845" s="68"/>
      <c r="M845" s="68"/>
      <c r="N845" s="68"/>
      <c r="O845" s="63"/>
    </row>
    <row r="846" spans="1:15" s="64" customFormat="1">
      <c r="A846" s="67"/>
      <c r="B846" s="68"/>
      <c r="C846" s="68"/>
      <c r="D846" s="68"/>
      <c r="E846" s="68"/>
      <c r="F846" s="68"/>
      <c r="G846" s="68"/>
      <c r="H846" s="68"/>
      <c r="I846" s="68"/>
      <c r="J846" s="68"/>
      <c r="K846" s="68"/>
      <c r="L846" s="68"/>
      <c r="M846" s="68"/>
      <c r="N846" s="68"/>
      <c r="O846" s="63"/>
    </row>
    <row r="847" spans="1:15" s="64" customFormat="1">
      <c r="A847" s="67"/>
      <c r="B847" s="68"/>
      <c r="C847" s="68"/>
      <c r="D847" s="68"/>
      <c r="E847" s="68"/>
      <c r="F847" s="68"/>
      <c r="G847" s="68"/>
      <c r="H847" s="68"/>
      <c r="I847" s="68"/>
      <c r="J847" s="68"/>
      <c r="K847" s="68"/>
      <c r="L847" s="68"/>
      <c r="M847" s="68"/>
      <c r="N847" s="68"/>
      <c r="O847" s="63"/>
    </row>
    <row r="848" spans="1:15" s="64" customFormat="1">
      <c r="A848" s="67"/>
      <c r="B848" s="68"/>
      <c r="C848" s="68"/>
      <c r="D848" s="68"/>
      <c r="E848" s="68"/>
      <c r="F848" s="68"/>
      <c r="G848" s="68"/>
      <c r="H848" s="68"/>
      <c r="I848" s="68"/>
      <c r="J848" s="68"/>
      <c r="K848" s="68"/>
      <c r="L848" s="68"/>
      <c r="M848" s="68"/>
      <c r="N848" s="68"/>
      <c r="O848" s="63"/>
    </row>
    <row r="849" spans="1:15" s="64" customFormat="1">
      <c r="A849" s="67"/>
      <c r="B849" s="68"/>
      <c r="C849" s="68"/>
      <c r="D849" s="68"/>
      <c r="E849" s="68"/>
      <c r="F849" s="68"/>
      <c r="G849" s="68"/>
      <c r="H849" s="68"/>
      <c r="I849" s="68"/>
      <c r="J849" s="68"/>
      <c r="K849" s="68"/>
      <c r="L849" s="68"/>
      <c r="M849" s="68"/>
      <c r="N849" s="68"/>
      <c r="O849" s="63"/>
    </row>
    <row r="850" spans="1:15" s="64" customFormat="1">
      <c r="A850" s="67"/>
      <c r="B850" s="68"/>
      <c r="C850" s="68"/>
      <c r="D850" s="68"/>
      <c r="E850" s="68"/>
      <c r="F850" s="68"/>
      <c r="G850" s="68"/>
      <c r="H850" s="68"/>
      <c r="I850" s="68"/>
      <c r="J850" s="68"/>
      <c r="K850" s="68"/>
      <c r="L850" s="68"/>
      <c r="M850" s="68"/>
      <c r="N850" s="68"/>
      <c r="O850" s="63"/>
    </row>
    <row r="851" spans="1:15" s="64" customFormat="1">
      <c r="A851" s="67"/>
      <c r="B851" s="68"/>
      <c r="C851" s="68"/>
      <c r="D851" s="68"/>
      <c r="E851" s="68"/>
      <c r="F851" s="68"/>
      <c r="G851" s="68"/>
      <c r="H851" s="68"/>
      <c r="I851" s="68"/>
      <c r="J851" s="68"/>
      <c r="K851" s="68"/>
      <c r="L851" s="68"/>
      <c r="M851" s="68"/>
      <c r="N851" s="68"/>
      <c r="O851" s="63"/>
    </row>
    <row r="852" spans="1:15" s="64" customFormat="1">
      <c r="A852" s="67"/>
      <c r="B852" s="68"/>
      <c r="C852" s="68"/>
      <c r="D852" s="68"/>
      <c r="E852" s="68"/>
      <c r="F852" s="68"/>
      <c r="G852" s="68"/>
      <c r="H852" s="68"/>
      <c r="I852" s="68"/>
      <c r="J852" s="68"/>
      <c r="K852" s="68"/>
      <c r="L852" s="68"/>
      <c r="M852" s="68"/>
      <c r="N852" s="68"/>
      <c r="O852" s="63"/>
    </row>
    <row r="853" spans="1:15" s="64" customFormat="1">
      <c r="A853" s="67"/>
      <c r="B853" s="68"/>
      <c r="C853" s="68"/>
      <c r="D853" s="68"/>
      <c r="E853" s="68"/>
      <c r="F853" s="68"/>
      <c r="G853" s="68"/>
      <c r="H853" s="68"/>
      <c r="I853" s="68"/>
      <c r="J853" s="68"/>
      <c r="K853" s="68"/>
      <c r="L853" s="68"/>
      <c r="M853" s="68"/>
      <c r="N853" s="68"/>
      <c r="O853" s="63"/>
    </row>
    <row r="854" spans="1:15" s="64" customFormat="1">
      <c r="A854" s="67"/>
      <c r="B854" s="68"/>
      <c r="C854" s="68"/>
      <c r="D854" s="68"/>
      <c r="E854" s="68"/>
      <c r="F854" s="68"/>
      <c r="G854" s="68"/>
      <c r="H854" s="68"/>
      <c r="I854" s="68"/>
      <c r="J854" s="68"/>
      <c r="K854" s="68"/>
      <c r="L854" s="68"/>
      <c r="M854" s="68"/>
      <c r="N854" s="68"/>
      <c r="O854" s="63"/>
    </row>
    <row r="855" spans="1:15" s="64" customFormat="1">
      <c r="A855" s="67"/>
      <c r="B855" s="68"/>
      <c r="C855" s="68"/>
      <c r="D855" s="68"/>
      <c r="E855" s="68"/>
      <c r="F855" s="68"/>
      <c r="G855" s="68"/>
      <c r="H855" s="68"/>
      <c r="I855" s="68"/>
      <c r="J855" s="68"/>
      <c r="K855" s="68"/>
      <c r="L855" s="68"/>
      <c r="M855" s="68"/>
      <c r="N855" s="68"/>
      <c r="O855" s="63"/>
    </row>
    <row r="856" spans="1:15" s="64" customFormat="1">
      <c r="A856" s="67"/>
      <c r="B856" s="68"/>
      <c r="C856" s="68"/>
      <c r="D856" s="68"/>
      <c r="E856" s="68"/>
      <c r="F856" s="68"/>
      <c r="G856" s="68"/>
      <c r="H856" s="68"/>
      <c r="I856" s="68"/>
      <c r="J856" s="68"/>
      <c r="K856" s="68"/>
      <c r="L856" s="68"/>
      <c r="M856" s="68"/>
      <c r="N856" s="68"/>
      <c r="O856" s="63"/>
    </row>
    <row r="857" spans="1:15" s="64" customFormat="1">
      <c r="A857" s="67"/>
      <c r="B857" s="68"/>
      <c r="C857" s="68"/>
      <c r="D857" s="68"/>
      <c r="E857" s="68"/>
      <c r="F857" s="68"/>
      <c r="G857" s="68"/>
      <c r="H857" s="68"/>
      <c r="I857" s="68"/>
      <c r="J857" s="68"/>
      <c r="K857" s="68"/>
      <c r="L857" s="68"/>
      <c r="M857" s="68"/>
      <c r="N857" s="68"/>
      <c r="O857" s="63"/>
    </row>
    <row r="858" spans="1:15" s="64" customFormat="1">
      <c r="A858" s="67"/>
      <c r="B858" s="68"/>
      <c r="C858" s="68"/>
      <c r="D858" s="68"/>
      <c r="E858" s="68"/>
      <c r="F858" s="68"/>
      <c r="G858" s="68"/>
      <c r="H858" s="68"/>
      <c r="I858" s="68"/>
      <c r="J858" s="68"/>
      <c r="K858" s="68"/>
      <c r="L858" s="68"/>
      <c r="M858" s="68"/>
      <c r="N858" s="68"/>
      <c r="O858" s="63"/>
    </row>
    <row r="859" spans="1:15" s="64" customFormat="1">
      <c r="A859" s="67"/>
      <c r="B859" s="68"/>
      <c r="C859" s="68"/>
      <c r="D859" s="68"/>
      <c r="E859" s="68"/>
      <c r="F859" s="68"/>
      <c r="G859" s="68"/>
      <c r="H859" s="68"/>
      <c r="I859" s="68"/>
      <c r="J859" s="68"/>
      <c r="K859" s="68"/>
      <c r="L859" s="68"/>
      <c r="M859" s="68"/>
      <c r="N859" s="68"/>
      <c r="O859" s="63"/>
    </row>
    <row r="860" spans="1:15" s="64" customFormat="1">
      <c r="A860" s="67"/>
      <c r="B860" s="68"/>
      <c r="C860" s="68"/>
      <c r="D860" s="68"/>
      <c r="E860" s="68"/>
      <c r="F860" s="68"/>
      <c r="G860" s="68"/>
      <c r="H860" s="68"/>
      <c r="I860" s="68"/>
      <c r="J860" s="68"/>
      <c r="K860" s="68"/>
      <c r="L860" s="68"/>
      <c r="M860" s="68"/>
      <c r="N860" s="68"/>
      <c r="O860" s="63"/>
    </row>
    <row r="861" spans="1:15" s="64" customFormat="1">
      <c r="A861" s="67"/>
      <c r="B861" s="68"/>
      <c r="C861" s="68"/>
      <c r="D861" s="68"/>
      <c r="E861" s="68"/>
      <c r="F861" s="68"/>
      <c r="G861" s="68"/>
      <c r="H861" s="68"/>
      <c r="I861" s="68"/>
      <c r="J861" s="68"/>
      <c r="K861" s="68"/>
      <c r="L861" s="68"/>
      <c r="M861" s="68"/>
      <c r="N861" s="68"/>
      <c r="O861" s="63"/>
    </row>
    <row r="862" spans="1:15" s="64" customFormat="1">
      <c r="A862" s="67"/>
      <c r="B862" s="68"/>
      <c r="C862" s="68"/>
      <c r="D862" s="68"/>
      <c r="E862" s="68"/>
      <c r="F862" s="68"/>
      <c r="G862" s="68"/>
      <c r="H862" s="68"/>
      <c r="I862" s="68"/>
      <c r="J862" s="68"/>
      <c r="K862" s="68"/>
      <c r="L862" s="68"/>
      <c r="M862" s="68"/>
      <c r="N862" s="68"/>
      <c r="O862" s="63"/>
    </row>
    <row r="863" spans="1:15" s="64" customFormat="1">
      <c r="A863" s="67"/>
      <c r="B863" s="68"/>
      <c r="C863" s="68"/>
      <c r="D863" s="68"/>
      <c r="E863" s="68"/>
      <c r="F863" s="68"/>
      <c r="G863" s="68"/>
      <c r="H863" s="68"/>
      <c r="I863" s="68"/>
      <c r="J863" s="68"/>
      <c r="K863" s="68"/>
      <c r="L863" s="68"/>
      <c r="M863" s="68"/>
      <c r="N863" s="68"/>
      <c r="O863" s="63"/>
    </row>
    <row r="864" spans="1:15" s="64" customFormat="1">
      <c r="A864" s="67"/>
      <c r="B864" s="68"/>
      <c r="C864" s="68"/>
      <c r="D864" s="68"/>
      <c r="E864" s="68"/>
      <c r="F864" s="68"/>
      <c r="G864" s="68"/>
      <c r="H864" s="68"/>
      <c r="I864" s="68"/>
      <c r="J864" s="68"/>
      <c r="K864" s="68"/>
      <c r="L864" s="68"/>
      <c r="M864" s="68"/>
      <c r="N864" s="68"/>
      <c r="O864" s="63"/>
    </row>
    <row r="865" spans="1:15" s="64" customFormat="1">
      <c r="A865" s="67"/>
      <c r="B865" s="68"/>
      <c r="C865" s="68"/>
      <c r="D865" s="68"/>
      <c r="E865" s="68"/>
      <c r="F865" s="68"/>
      <c r="G865" s="68"/>
      <c r="H865" s="68"/>
      <c r="I865" s="68"/>
      <c r="J865" s="68"/>
      <c r="K865" s="68"/>
      <c r="L865" s="68"/>
      <c r="M865" s="68"/>
      <c r="N865" s="68"/>
      <c r="O865" s="63"/>
    </row>
    <row r="866" spans="1:15" s="64" customFormat="1">
      <c r="A866" s="67"/>
      <c r="B866" s="68"/>
      <c r="C866" s="68"/>
      <c r="D866" s="68"/>
      <c r="E866" s="68"/>
      <c r="F866" s="68"/>
      <c r="G866" s="68"/>
      <c r="H866" s="68"/>
      <c r="I866" s="68"/>
      <c r="J866" s="68"/>
      <c r="K866" s="68"/>
      <c r="L866" s="68"/>
      <c r="M866" s="68"/>
      <c r="N866" s="68"/>
      <c r="O866" s="63"/>
    </row>
    <row r="867" spans="1:15" s="64" customFormat="1">
      <c r="A867" s="67"/>
      <c r="B867" s="68"/>
      <c r="C867" s="68"/>
      <c r="D867" s="68"/>
      <c r="E867" s="68"/>
      <c r="F867" s="68"/>
      <c r="G867" s="68"/>
      <c r="H867" s="68"/>
      <c r="I867" s="68"/>
      <c r="J867" s="68"/>
      <c r="K867" s="68"/>
      <c r="L867" s="68"/>
      <c r="M867" s="68"/>
      <c r="N867" s="68"/>
      <c r="O867" s="63"/>
    </row>
    <row r="868" spans="1:15" s="64" customFormat="1">
      <c r="A868" s="67"/>
      <c r="B868" s="68"/>
      <c r="C868" s="68"/>
      <c r="D868" s="68"/>
      <c r="E868" s="68"/>
      <c r="F868" s="68"/>
      <c r="G868" s="68"/>
      <c r="H868" s="68"/>
      <c r="I868" s="68"/>
      <c r="J868" s="68"/>
      <c r="K868" s="68"/>
      <c r="L868" s="68"/>
      <c r="M868" s="68"/>
      <c r="N868" s="68"/>
      <c r="O868" s="63"/>
    </row>
    <row r="869" spans="1:15" s="64" customFormat="1">
      <c r="A869" s="67"/>
      <c r="B869" s="68"/>
      <c r="C869" s="68"/>
      <c r="D869" s="68"/>
      <c r="E869" s="68"/>
      <c r="F869" s="68"/>
      <c r="G869" s="68"/>
      <c r="H869" s="68"/>
      <c r="I869" s="68"/>
      <c r="J869" s="68"/>
      <c r="K869" s="68"/>
      <c r="L869" s="68"/>
      <c r="M869" s="68"/>
      <c r="N869" s="68"/>
      <c r="O869" s="63"/>
    </row>
    <row r="870" spans="1:15" s="64" customFormat="1">
      <c r="A870" s="67"/>
      <c r="B870" s="68"/>
      <c r="C870" s="68"/>
      <c r="D870" s="68"/>
      <c r="E870" s="68"/>
      <c r="F870" s="68"/>
      <c r="G870" s="68"/>
      <c r="H870" s="68"/>
      <c r="I870" s="68"/>
      <c r="J870" s="68"/>
      <c r="K870" s="68"/>
      <c r="L870" s="68"/>
      <c r="M870" s="68"/>
      <c r="N870" s="68"/>
      <c r="O870" s="63"/>
    </row>
    <row r="871" spans="1:15" s="64" customFormat="1">
      <c r="A871" s="67"/>
      <c r="B871" s="68"/>
      <c r="C871" s="68"/>
      <c r="D871" s="68"/>
      <c r="E871" s="68"/>
      <c r="F871" s="68"/>
      <c r="G871" s="68"/>
      <c r="H871" s="68"/>
      <c r="I871" s="68"/>
      <c r="J871" s="68"/>
      <c r="K871" s="68"/>
      <c r="L871" s="68"/>
      <c r="M871" s="68"/>
      <c r="N871" s="68"/>
      <c r="O871" s="63"/>
    </row>
    <row r="872" spans="1:15" s="64" customFormat="1">
      <c r="A872" s="67"/>
      <c r="B872" s="68"/>
      <c r="C872" s="68"/>
      <c r="D872" s="68"/>
      <c r="E872" s="68"/>
      <c r="F872" s="68"/>
      <c r="G872" s="68"/>
      <c r="H872" s="68"/>
      <c r="I872" s="68"/>
      <c r="J872" s="68"/>
      <c r="K872" s="68"/>
      <c r="L872" s="68"/>
      <c r="M872" s="68"/>
      <c r="N872" s="68"/>
      <c r="O872" s="63"/>
    </row>
    <row r="873" spans="1:15" s="64" customFormat="1">
      <c r="A873" s="67"/>
      <c r="B873" s="68"/>
      <c r="C873" s="68"/>
      <c r="D873" s="68"/>
      <c r="E873" s="68"/>
      <c r="F873" s="68"/>
      <c r="G873" s="68"/>
      <c r="H873" s="68"/>
      <c r="I873" s="68"/>
      <c r="J873" s="68"/>
      <c r="K873" s="68"/>
      <c r="L873" s="68"/>
      <c r="M873" s="68"/>
      <c r="N873" s="68"/>
      <c r="O873" s="63"/>
    </row>
    <row r="874" spans="1:15" s="64" customFormat="1">
      <c r="A874" s="67"/>
      <c r="B874" s="68"/>
      <c r="C874" s="68"/>
      <c r="D874" s="68"/>
      <c r="E874" s="68"/>
      <c r="F874" s="68"/>
      <c r="G874" s="68"/>
      <c r="H874" s="68"/>
      <c r="I874" s="68"/>
      <c r="J874" s="68"/>
      <c r="K874" s="68"/>
      <c r="L874" s="68"/>
      <c r="M874" s="68"/>
      <c r="N874" s="68"/>
      <c r="O874" s="63"/>
    </row>
    <row r="875" spans="1:15" s="64" customFormat="1">
      <c r="A875" s="67"/>
      <c r="B875" s="68"/>
      <c r="C875" s="68"/>
      <c r="D875" s="68"/>
      <c r="E875" s="68"/>
      <c r="F875" s="68"/>
      <c r="G875" s="68"/>
      <c r="H875" s="68"/>
      <c r="I875" s="68"/>
      <c r="J875" s="68"/>
      <c r="K875" s="68"/>
      <c r="L875" s="68"/>
      <c r="M875" s="68"/>
      <c r="N875" s="68"/>
      <c r="O875" s="63"/>
    </row>
    <row r="876" spans="1:15" s="64" customFormat="1">
      <c r="A876" s="67"/>
      <c r="B876" s="68"/>
      <c r="C876" s="68"/>
      <c r="D876" s="68"/>
      <c r="E876" s="68"/>
      <c r="F876" s="68"/>
      <c r="G876" s="68"/>
      <c r="H876" s="68"/>
      <c r="I876" s="68"/>
      <c r="J876" s="68"/>
      <c r="K876" s="68"/>
      <c r="L876" s="68"/>
      <c r="M876" s="68"/>
      <c r="N876" s="68"/>
      <c r="O876" s="63"/>
    </row>
    <row r="877" spans="1:15" s="64" customFormat="1">
      <c r="A877" s="67"/>
      <c r="B877" s="68"/>
      <c r="C877" s="68"/>
      <c r="D877" s="68"/>
      <c r="E877" s="68"/>
      <c r="F877" s="68"/>
      <c r="G877" s="68"/>
      <c r="H877" s="68"/>
      <c r="I877" s="68"/>
      <c r="J877" s="68"/>
      <c r="K877" s="68"/>
      <c r="L877" s="68"/>
      <c r="M877" s="68"/>
      <c r="N877" s="68"/>
      <c r="O877" s="63"/>
    </row>
    <row r="878" spans="1:15" s="64" customFormat="1">
      <c r="A878" s="67"/>
      <c r="B878" s="68"/>
      <c r="C878" s="68"/>
      <c r="D878" s="68"/>
      <c r="E878" s="68"/>
      <c r="F878" s="68"/>
      <c r="G878" s="68"/>
      <c r="H878" s="68"/>
      <c r="I878" s="68"/>
      <c r="J878" s="68"/>
      <c r="K878" s="68"/>
      <c r="L878" s="68"/>
      <c r="M878" s="68"/>
      <c r="N878" s="68"/>
      <c r="O878" s="63"/>
    </row>
    <row r="879" spans="1:15" s="64" customFormat="1">
      <c r="A879" s="67"/>
      <c r="B879" s="68"/>
      <c r="C879" s="68"/>
      <c r="D879" s="68"/>
      <c r="E879" s="68"/>
      <c r="F879" s="68"/>
      <c r="G879" s="68"/>
      <c r="H879" s="68"/>
      <c r="I879" s="68"/>
      <c r="J879" s="68"/>
      <c r="K879" s="68"/>
      <c r="L879" s="68"/>
      <c r="M879" s="68"/>
      <c r="N879" s="68"/>
      <c r="O879" s="63"/>
    </row>
    <row r="880" spans="1:15" s="64" customFormat="1">
      <c r="A880" s="67"/>
      <c r="B880" s="68"/>
      <c r="C880" s="68"/>
      <c r="D880" s="68"/>
      <c r="E880" s="68"/>
      <c r="F880" s="68"/>
      <c r="G880" s="68"/>
      <c r="H880" s="68"/>
      <c r="I880" s="68"/>
      <c r="J880" s="68"/>
      <c r="K880" s="68"/>
      <c r="L880" s="68"/>
      <c r="M880" s="68"/>
      <c r="N880" s="68"/>
      <c r="O880" s="63"/>
    </row>
    <row r="881" spans="1:15" s="64" customFormat="1">
      <c r="A881" s="67"/>
      <c r="B881" s="68"/>
      <c r="C881" s="68"/>
      <c r="D881" s="68"/>
      <c r="E881" s="68"/>
      <c r="F881" s="68"/>
      <c r="G881" s="68"/>
      <c r="H881" s="68"/>
      <c r="I881" s="68"/>
      <c r="J881" s="68"/>
      <c r="K881" s="68"/>
      <c r="L881" s="68"/>
      <c r="M881" s="68"/>
      <c r="N881" s="68"/>
      <c r="O881" s="63"/>
    </row>
    <row r="882" spans="1:15" s="64" customFormat="1">
      <c r="A882" s="67"/>
      <c r="B882" s="68"/>
      <c r="C882" s="68"/>
      <c r="D882" s="68"/>
      <c r="E882" s="68"/>
      <c r="F882" s="68"/>
      <c r="G882" s="68"/>
      <c r="H882" s="68"/>
      <c r="I882" s="68"/>
      <c r="J882" s="68"/>
      <c r="K882" s="68"/>
      <c r="L882" s="68"/>
      <c r="M882" s="68"/>
      <c r="N882" s="68"/>
      <c r="O882" s="63"/>
    </row>
    <row r="883" spans="1:15" s="64" customFormat="1">
      <c r="A883" s="67"/>
      <c r="B883" s="68"/>
      <c r="C883" s="68"/>
      <c r="D883" s="68"/>
      <c r="E883" s="68"/>
      <c r="F883" s="68"/>
      <c r="G883" s="68"/>
      <c r="H883" s="68"/>
      <c r="I883" s="68"/>
      <c r="J883" s="68"/>
      <c r="K883" s="68"/>
      <c r="L883" s="68"/>
      <c r="M883" s="68"/>
      <c r="N883" s="68"/>
      <c r="O883" s="63"/>
    </row>
    <row r="884" spans="1:15" s="64" customFormat="1">
      <c r="A884" s="67"/>
      <c r="B884" s="68"/>
      <c r="C884" s="68"/>
      <c r="D884" s="68"/>
      <c r="E884" s="68"/>
      <c r="F884" s="68"/>
      <c r="G884" s="68"/>
      <c r="H884" s="68"/>
      <c r="I884" s="68"/>
      <c r="J884" s="68"/>
      <c r="K884" s="68"/>
      <c r="L884" s="68"/>
      <c r="M884" s="68"/>
      <c r="N884" s="68"/>
      <c r="O884" s="63"/>
    </row>
    <row r="885" spans="1:15" s="64" customFormat="1">
      <c r="A885" s="67"/>
      <c r="B885" s="68"/>
      <c r="C885" s="68"/>
      <c r="D885" s="68"/>
      <c r="E885" s="68"/>
      <c r="F885" s="68"/>
      <c r="G885" s="68"/>
      <c r="H885" s="68"/>
      <c r="I885" s="68"/>
      <c r="J885" s="68"/>
      <c r="K885" s="68"/>
      <c r="L885" s="68"/>
      <c r="M885" s="68"/>
      <c r="N885" s="68"/>
      <c r="O885" s="63"/>
    </row>
    <row r="886" spans="1:15" s="64" customFormat="1">
      <c r="A886" s="67"/>
      <c r="B886" s="68"/>
      <c r="C886" s="68"/>
      <c r="D886" s="68"/>
      <c r="E886" s="68"/>
      <c r="F886" s="68"/>
      <c r="G886" s="68"/>
      <c r="H886" s="68"/>
      <c r="I886" s="68"/>
      <c r="J886" s="68"/>
      <c r="K886" s="68"/>
      <c r="L886" s="68"/>
      <c r="M886" s="68"/>
      <c r="N886" s="68"/>
      <c r="O886" s="63"/>
    </row>
    <row r="887" spans="1:15" s="64" customFormat="1">
      <c r="A887" s="67"/>
      <c r="B887" s="68"/>
      <c r="C887" s="68"/>
      <c r="D887" s="68"/>
      <c r="E887" s="68"/>
      <c r="F887" s="68"/>
      <c r="G887" s="68"/>
      <c r="H887" s="68"/>
      <c r="I887" s="68"/>
      <c r="J887" s="68"/>
      <c r="K887" s="68"/>
      <c r="L887" s="68"/>
      <c r="M887" s="68"/>
      <c r="N887" s="68"/>
      <c r="O887" s="63"/>
    </row>
    <row r="888" spans="1:15" s="64" customFormat="1">
      <c r="A888" s="67"/>
      <c r="B888" s="68"/>
      <c r="C888" s="68"/>
      <c r="D888" s="68"/>
      <c r="E888" s="68"/>
      <c r="F888" s="68"/>
      <c r="G888" s="68"/>
      <c r="H888" s="68"/>
      <c r="I888" s="68"/>
      <c r="J888" s="68"/>
      <c r="K888" s="68"/>
      <c r="L888" s="68"/>
      <c r="M888" s="68"/>
      <c r="N888" s="68"/>
      <c r="O888" s="63"/>
    </row>
    <row r="889" spans="1:15" s="64" customFormat="1">
      <c r="A889" s="67"/>
      <c r="B889" s="68"/>
      <c r="C889" s="68"/>
      <c r="D889" s="68"/>
      <c r="E889" s="68"/>
      <c r="F889" s="68"/>
      <c r="G889" s="68"/>
      <c r="H889" s="68"/>
      <c r="I889" s="68"/>
      <c r="J889" s="68"/>
      <c r="K889" s="68"/>
      <c r="L889" s="68"/>
      <c r="M889" s="68"/>
      <c r="N889" s="68"/>
      <c r="O889" s="63"/>
    </row>
    <row r="890" spans="1:15" s="64" customFormat="1">
      <c r="A890" s="67"/>
      <c r="B890" s="68"/>
      <c r="C890" s="68"/>
      <c r="D890" s="68"/>
      <c r="E890" s="68"/>
      <c r="F890" s="68"/>
      <c r="G890" s="68"/>
      <c r="H890" s="68"/>
      <c r="I890" s="68"/>
      <c r="J890" s="68"/>
      <c r="K890" s="68"/>
      <c r="L890" s="68"/>
      <c r="M890" s="68"/>
      <c r="N890" s="68"/>
      <c r="O890" s="63"/>
    </row>
    <row r="891" spans="1:15" s="64" customFormat="1">
      <c r="A891" s="67"/>
      <c r="B891" s="68"/>
      <c r="C891" s="68"/>
      <c r="D891" s="68"/>
      <c r="E891" s="68"/>
      <c r="F891" s="68"/>
      <c r="G891" s="68"/>
      <c r="H891" s="68"/>
      <c r="I891" s="68"/>
      <c r="J891" s="68"/>
      <c r="K891" s="68"/>
      <c r="L891" s="68"/>
      <c r="M891" s="68"/>
      <c r="N891" s="68"/>
      <c r="O891" s="63"/>
    </row>
    <row r="892" spans="1:15" s="64" customFormat="1">
      <c r="A892" s="67"/>
      <c r="B892" s="68"/>
      <c r="C892" s="68"/>
      <c r="D892" s="68"/>
      <c r="E892" s="68"/>
      <c r="F892" s="68"/>
      <c r="G892" s="68"/>
      <c r="H892" s="68"/>
      <c r="I892" s="68"/>
      <c r="J892" s="68"/>
      <c r="K892" s="68"/>
      <c r="L892" s="68"/>
      <c r="M892" s="68"/>
      <c r="N892" s="68"/>
      <c r="O892" s="63"/>
    </row>
    <row r="893" spans="1:15" s="64" customFormat="1">
      <c r="A893" s="67"/>
      <c r="B893" s="68"/>
      <c r="C893" s="68"/>
      <c r="D893" s="68"/>
      <c r="E893" s="68"/>
      <c r="F893" s="68"/>
      <c r="G893" s="68"/>
      <c r="H893" s="68"/>
      <c r="I893" s="68"/>
      <c r="J893" s="68"/>
      <c r="K893" s="68"/>
      <c r="L893" s="68"/>
      <c r="M893" s="68"/>
      <c r="N893" s="68"/>
      <c r="O893" s="63"/>
    </row>
    <row r="894" spans="1:15" s="64" customFormat="1">
      <c r="A894" s="67"/>
      <c r="B894" s="68"/>
      <c r="C894" s="68"/>
      <c r="D894" s="68"/>
      <c r="E894" s="68"/>
      <c r="F894" s="68"/>
      <c r="G894" s="68"/>
      <c r="H894" s="68"/>
      <c r="I894" s="68"/>
      <c r="J894" s="68"/>
      <c r="K894" s="68"/>
      <c r="L894" s="68"/>
      <c r="M894" s="68"/>
      <c r="N894" s="68"/>
      <c r="O894" s="63"/>
    </row>
    <row r="895" spans="1:15" s="64" customFormat="1">
      <c r="A895" s="67"/>
      <c r="B895" s="68"/>
      <c r="C895" s="68"/>
      <c r="D895" s="68"/>
      <c r="E895" s="68"/>
      <c r="F895" s="68"/>
      <c r="G895" s="68"/>
      <c r="H895" s="68"/>
      <c r="I895" s="68"/>
      <c r="J895" s="68"/>
      <c r="K895" s="68"/>
      <c r="L895" s="68"/>
      <c r="M895" s="68"/>
      <c r="N895" s="68"/>
      <c r="O895" s="63"/>
    </row>
    <row r="896" spans="1:15" s="64" customFormat="1">
      <c r="A896" s="67"/>
      <c r="B896" s="68"/>
      <c r="C896" s="68"/>
      <c r="D896" s="68"/>
      <c r="E896" s="68"/>
      <c r="F896" s="68"/>
      <c r="G896" s="68"/>
      <c r="H896" s="68"/>
      <c r="I896" s="68"/>
      <c r="J896" s="68"/>
      <c r="K896" s="68"/>
      <c r="L896" s="68"/>
      <c r="M896" s="68"/>
      <c r="N896" s="68"/>
      <c r="O896" s="63"/>
    </row>
    <row r="897" spans="1:15" s="64" customFormat="1">
      <c r="A897" s="67"/>
      <c r="B897" s="68"/>
      <c r="C897" s="68"/>
      <c r="D897" s="68"/>
      <c r="E897" s="68"/>
      <c r="F897" s="68"/>
      <c r="G897" s="68"/>
      <c r="H897" s="68"/>
      <c r="I897" s="68"/>
      <c r="J897" s="68"/>
      <c r="K897" s="68"/>
      <c r="L897" s="68"/>
      <c r="M897" s="68"/>
      <c r="N897" s="68"/>
      <c r="O897" s="63"/>
    </row>
    <row r="898" spans="1:15" s="64" customFormat="1">
      <c r="A898" s="67"/>
      <c r="B898" s="68"/>
      <c r="C898" s="68"/>
      <c r="D898" s="68"/>
      <c r="E898" s="68"/>
      <c r="F898" s="68"/>
      <c r="G898" s="68"/>
      <c r="H898" s="68"/>
      <c r="I898" s="68"/>
      <c r="J898" s="68"/>
      <c r="K898" s="68"/>
      <c r="L898" s="68"/>
      <c r="M898" s="68"/>
      <c r="N898" s="68"/>
      <c r="O898" s="63"/>
    </row>
    <row r="899" spans="1:15" s="64" customFormat="1">
      <c r="A899" s="67"/>
      <c r="B899" s="68"/>
      <c r="C899" s="68"/>
      <c r="D899" s="68"/>
      <c r="E899" s="68"/>
      <c r="F899" s="68"/>
      <c r="G899" s="68"/>
      <c r="H899" s="68"/>
      <c r="I899" s="68"/>
      <c r="J899" s="68"/>
      <c r="K899" s="68"/>
      <c r="L899" s="68"/>
      <c r="M899" s="68"/>
      <c r="N899" s="68"/>
      <c r="O899" s="63"/>
    </row>
    <row r="900" spans="1:15" s="64" customFormat="1">
      <c r="A900" s="67"/>
      <c r="B900" s="68"/>
      <c r="C900" s="68"/>
      <c r="D900" s="68"/>
      <c r="E900" s="68"/>
      <c r="F900" s="68"/>
      <c r="G900" s="68"/>
      <c r="H900" s="68"/>
      <c r="I900" s="68"/>
      <c r="J900" s="68"/>
      <c r="K900" s="68"/>
      <c r="L900" s="68"/>
      <c r="M900" s="68"/>
      <c r="N900" s="68"/>
      <c r="O900" s="63"/>
    </row>
    <row r="901" spans="1:15" s="64" customFormat="1">
      <c r="A901" s="67"/>
      <c r="B901" s="68"/>
      <c r="C901" s="68"/>
      <c r="D901" s="68"/>
      <c r="E901" s="68"/>
      <c r="F901" s="68"/>
      <c r="G901" s="68"/>
      <c r="H901" s="68"/>
      <c r="I901" s="68"/>
      <c r="J901" s="68"/>
      <c r="K901" s="68"/>
      <c r="L901" s="68"/>
      <c r="M901" s="68"/>
      <c r="N901" s="68"/>
      <c r="O901" s="63"/>
    </row>
    <row r="902" spans="1:15" s="64" customFormat="1">
      <c r="A902" s="67"/>
      <c r="B902" s="68"/>
      <c r="C902" s="68"/>
      <c r="D902" s="68"/>
      <c r="E902" s="68"/>
      <c r="F902" s="68"/>
      <c r="G902" s="68"/>
      <c r="H902" s="68"/>
      <c r="I902" s="68"/>
      <c r="J902" s="68"/>
      <c r="K902" s="68"/>
      <c r="L902" s="68"/>
      <c r="M902" s="68"/>
      <c r="N902" s="68"/>
      <c r="O902" s="63"/>
    </row>
    <row r="903" spans="1:15" s="64" customFormat="1">
      <c r="A903" s="67"/>
      <c r="B903" s="68"/>
      <c r="C903" s="68"/>
      <c r="D903" s="68"/>
      <c r="E903" s="68"/>
      <c r="F903" s="68"/>
      <c r="G903" s="68"/>
      <c r="H903" s="68"/>
      <c r="I903" s="68"/>
      <c r="J903" s="68"/>
      <c r="K903" s="68"/>
      <c r="L903" s="68"/>
      <c r="M903" s="68"/>
      <c r="N903" s="68"/>
      <c r="O903" s="63"/>
    </row>
    <row r="904" spans="1:15" s="64" customFormat="1">
      <c r="A904" s="67"/>
      <c r="B904" s="68"/>
      <c r="C904" s="68"/>
      <c r="D904" s="68"/>
      <c r="E904" s="68"/>
      <c r="F904" s="68"/>
      <c r="G904" s="68"/>
      <c r="H904" s="68"/>
      <c r="I904" s="68"/>
      <c r="J904" s="68"/>
      <c r="K904" s="68"/>
      <c r="L904" s="68"/>
      <c r="M904" s="68"/>
      <c r="N904" s="68"/>
      <c r="O904" s="63"/>
    </row>
    <row r="905" spans="1:15" s="64" customFormat="1">
      <c r="A905" s="67"/>
      <c r="B905" s="68"/>
      <c r="C905" s="68"/>
      <c r="D905" s="68"/>
      <c r="E905" s="68"/>
      <c r="F905" s="68"/>
      <c r="G905" s="68"/>
      <c r="H905" s="68"/>
      <c r="I905" s="68"/>
      <c r="J905" s="68"/>
      <c r="K905" s="68"/>
      <c r="L905" s="68"/>
      <c r="M905" s="68"/>
      <c r="N905" s="68"/>
      <c r="O905" s="63"/>
    </row>
    <row r="906" spans="1:15" s="64" customFormat="1">
      <c r="A906" s="67"/>
      <c r="B906" s="68"/>
      <c r="C906" s="68"/>
      <c r="D906" s="68"/>
      <c r="E906" s="68"/>
      <c r="F906" s="68"/>
      <c r="G906" s="68"/>
      <c r="H906" s="68"/>
      <c r="I906" s="68"/>
      <c r="J906" s="68"/>
      <c r="K906" s="68"/>
      <c r="L906" s="68"/>
      <c r="M906" s="68"/>
      <c r="N906" s="68"/>
      <c r="O906" s="63"/>
    </row>
    <row r="907" spans="1:15" s="64" customFormat="1">
      <c r="A907" s="67"/>
      <c r="B907" s="68"/>
      <c r="C907" s="68"/>
      <c r="D907" s="68"/>
      <c r="E907" s="68"/>
      <c r="F907" s="68"/>
      <c r="G907" s="68"/>
      <c r="H907" s="68"/>
      <c r="I907" s="68"/>
      <c r="J907" s="68"/>
      <c r="K907" s="68"/>
      <c r="L907" s="68"/>
      <c r="M907" s="68"/>
      <c r="N907" s="68"/>
      <c r="O907" s="63"/>
    </row>
    <row r="908" spans="1:15" s="64" customFormat="1">
      <c r="A908" s="67"/>
      <c r="B908" s="68"/>
      <c r="C908" s="68"/>
      <c r="D908" s="68"/>
      <c r="E908" s="68"/>
      <c r="F908" s="68"/>
      <c r="G908" s="68"/>
      <c r="H908" s="68"/>
      <c r="I908" s="68"/>
      <c r="J908" s="68"/>
      <c r="K908" s="68"/>
      <c r="L908" s="68"/>
      <c r="M908" s="68"/>
      <c r="N908" s="68"/>
      <c r="O908" s="63"/>
    </row>
    <row r="909" spans="1:15" s="64" customFormat="1">
      <c r="A909" s="67"/>
      <c r="B909" s="68"/>
      <c r="C909" s="68"/>
      <c r="D909" s="68"/>
      <c r="E909" s="68"/>
      <c r="F909" s="68"/>
      <c r="G909" s="68"/>
      <c r="H909" s="68"/>
      <c r="I909" s="68"/>
      <c r="J909" s="68"/>
      <c r="K909" s="68"/>
      <c r="L909" s="68"/>
      <c r="M909" s="68"/>
      <c r="N909" s="68"/>
      <c r="O909" s="63"/>
    </row>
    <row r="910" spans="1:15" s="64" customFormat="1">
      <c r="A910" s="67"/>
      <c r="B910" s="68"/>
      <c r="C910" s="68"/>
      <c r="D910" s="68"/>
      <c r="E910" s="68"/>
      <c r="F910" s="68"/>
      <c r="G910" s="68"/>
      <c r="H910" s="68"/>
      <c r="I910" s="68"/>
      <c r="J910" s="68"/>
      <c r="K910" s="68"/>
      <c r="L910" s="68"/>
      <c r="M910" s="68"/>
      <c r="N910" s="68"/>
      <c r="O910" s="63"/>
    </row>
    <row r="911" spans="1:15" s="64" customFormat="1">
      <c r="A911" s="67"/>
      <c r="B911" s="68"/>
      <c r="C911" s="68"/>
      <c r="D911" s="68"/>
      <c r="E911" s="68"/>
      <c r="F911" s="68"/>
      <c r="G911" s="68"/>
      <c r="H911" s="68"/>
      <c r="I911" s="68"/>
      <c r="J911" s="68"/>
      <c r="K911" s="68"/>
      <c r="L911" s="68"/>
      <c r="M911" s="68"/>
      <c r="N911" s="68"/>
      <c r="O911" s="63"/>
    </row>
    <row r="912" spans="1:15" s="64" customFormat="1">
      <c r="A912" s="67"/>
      <c r="B912" s="68"/>
      <c r="C912" s="68"/>
      <c r="D912" s="68"/>
      <c r="E912" s="68"/>
      <c r="F912" s="68"/>
      <c r="G912" s="68"/>
      <c r="H912" s="68"/>
      <c r="I912" s="68"/>
      <c r="J912" s="68"/>
      <c r="K912" s="68"/>
      <c r="L912" s="68"/>
      <c r="M912" s="68"/>
      <c r="N912" s="68"/>
      <c r="O912" s="63"/>
    </row>
    <row r="913" spans="1:15" s="64" customFormat="1">
      <c r="A913" s="67"/>
      <c r="B913" s="68"/>
      <c r="C913" s="68"/>
      <c r="D913" s="68"/>
      <c r="E913" s="68"/>
      <c r="F913" s="68"/>
      <c r="G913" s="68"/>
      <c r="H913" s="68"/>
      <c r="I913" s="68"/>
      <c r="J913" s="68"/>
      <c r="K913" s="68"/>
      <c r="L913" s="68"/>
      <c r="M913" s="68"/>
      <c r="N913" s="68"/>
      <c r="O913" s="63"/>
    </row>
    <row r="914" spans="1:15" s="64" customFormat="1">
      <c r="A914" s="67"/>
      <c r="B914" s="68"/>
      <c r="C914" s="68"/>
      <c r="D914" s="68"/>
      <c r="E914" s="68"/>
      <c r="F914" s="68"/>
      <c r="G914" s="68"/>
      <c r="H914" s="68"/>
      <c r="I914" s="68"/>
      <c r="J914" s="68"/>
      <c r="K914" s="68"/>
      <c r="L914" s="68"/>
      <c r="M914" s="68"/>
      <c r="N914" s="68"/>
      <c r="O914" s="63"/>
    </row>
    <row r="915" spans="1:15" s="64" customFormat="1">
      <c r="A915" s="67"/>
      <c r="B915" s="68"/>
      <c r="C915" s="68"/>
      <c r="D915" s="68"/>
      <c r="E915" s="68"/>
      <c r="F915" s="68"/>
      <c r="G915" s="68"/>
      <c r="H915" s="68"/>
      <c r="I915" s="68"/>
      <c r="J915" s="68"/>
      <c r="K915" s="68"/>
      <c r="L915" s="68"/>
      <c r="M915" s="68"/>
      <c r="N915" s="68"/>
      <c r="O915" s="63"/>
    </row>
    <row r="916" spans="1:15" s="64" customFormat="1">
      <c r="A916" s="67"/>
      <c r="B916" s="68"/>
      <c r="C916" s="68"/>
      <c r="D916" s="68"/>
      <c r="E916" s="68"/>
      <c r="F916" s="68"/>
      <c r="G916" s="68"/>
      <c r="H916" s="68"/>
      <c r="I916" s="68"/>
      <c r="J916" s="68"/>
      <c r="K916" s="68"/>
      <c r="L916" s="68"/>
      <c r="M916" s="68"/>
      <c r="N916" s="68"/>
      <c r="O916" s="63"/>
    </row>
    <row r="917" spans="1:15" s="64" customFormat="1">
      <c r="A917" s="67"/>
      <c r="B917" s="68"/>
      <c r="C917" s="68"/>
      <c r="D917" s="68"/>
      <c r="E917" s="68"/>
      <c r="F917" s="68"/>
      <c r="G917" s="68"/>
      <c r="H917" s="68"/>
      <c r="I917" s="68"/>
      <c r="J917" s="68"/>
      <c r="K917" s="68"/>
      <c r="L917" s="68"/>
      <c r="M917" s="68"/>
      <c r="N917" s="68"/>
      <c r="O917" s="63"/>
    </row>
    <row r="918" spans="1:15" s="64" customFormat="1">
      <c r="A918" s="67"/>
      <c r="B918" s="68"/>
      <c r="C918" s="68"/>
      <c r="D918" s="68"/>
      <c r="E918" s="68"/>
      <c r="F918" s="68"/>
      <c r="G918" s="68"/>
      <c r="H918" s="68"/>
      <c r="I918" s="68"/>
      <c r="J918" s="68"/>
      <c r="K918" s="68"/>
      <c r="L918" s="68"/>
      <c r="M918" s="68"/>
      <c r="N918" s="68"/>
      <c r="O918" s="63"/>
    </row>
    <row r="919" spans="1:15" s="64" customFormat="1">
      <c r="A919" s="67"/>
      <c r="B919" s="68"/>
      <c r="C919" s="68"/>
      <c r="D919" s="68"/>
      <c r="E919" s="68"/>
      <c r="F919" s="68"/>
      <c r="G919" s="68"/>
      <c r="H919" s="68"/>
      <c r="I919" s="68"/>
      <c r="J919" s="68"/>
      <c r="K919" s="68"/>
      <c r="L919" s="68"/>
      <c r="M919" s="68"/>
      <c r="N919" s="68"/>
      <c r="O919" s="63"/>
    </row>
    <row r="920" spans="1:15" s="64" customFormat="1">
      <c r="A920" s="67"/>
      <c r="B920" s="68"/>
      <c r="C920" s="68"/>
      <c r="D920" s="68"/>
      <c r="E920" s="68"/>
      <c r="F920" s="68"/>
      <c r="G920" s="68"/>
      <c r="H920" s="68"/>
      <c r="I920" s="68"/>
      <c r="J920" s="68"/>
      <c r="K920" s="68"/>
      <c r="L920" s="68"/>
      <c r="M920" s="68"/>
      <c r="N920" s="68"/>
      <c r="O920" s="63"/>
    </row>
    <row r="921" spans="1:15" s="64" customFormat="1">
      <c r="A921" s="67"/>
      <c r="B921" s="68"/>
      <c r="C921" s="68"/>
      <c r="D921" s="68"/>
      <c r="E921" s="68"/>
      <c r="F921" s="68"/>
      <c r="G921" s="68"/>
      <c r="H921" s="68"/>
      <c r="I921" s="68"/>
      <c r="J921" s="68"/>
      <c r="K921" s="68"/>
      <c r="L921" s="68"/>
      <c r="M921" s="68"/>
      <c r="N921" s="68"/>
      <c r="O921" s="63"/>
    </row>
    <row r="922" spans="1:15" s="64" customFormat="1">
      <c r="A922" s="67"/>
      <c r="B922" s="68"/>
      <c r="C922" s="68"/>
      <c r="D922" s="68"/>
      <c r="E922" s="68"/>
      <c r="F922" s="68"/>
      <c r="G922" s="68"/>
      <c r="H922" s="68"/>
      <c r="I922" s="68"/>
      <c r="J922" s="68"/>
      <c r="K922" s="68"/>
      <c r="L922" s="68"/>
      <c r="M922" s="68"/>
      <c r="N922" s="68"/>
      <c r="O922" s="63"/>
    </row>
    <row r="923" spans="1:15" s="64" customFormat="1">
      <c r="A923" s="67"/>
      <c r="B923" s="68"/>
      <c r="C923" s="68"/>
      <c r="D923" s="68"/>
      <c r="E923" s="68"/>
      <c r="F923" s="68"/>
      <c r="G923" s="68"/>
      <c r="H923" s="68"/>
      <c r="I923" s="68"/>
      <c r="J923" s="68"/>
      <c r="K923" s="68"/>
      <c r="L923" s="68"/>
      <c r="M923" s="68"/>
      <c r="N923" s="68"/>
      <c r="O923" s="63"/>
    </row>
    <row r="924" spans="1:15" s="64" customFormat="1">
      <c r="A924" s="67"/>
      <c r="B924" s="68"/>
      <c r="C924" s="68"/>
      <c r="D924" s="68"/>
      <c r="E924" s="68"/>
      <c r="F924" s="68"/>
      <c r="G924" s="68"/>
      <c r="H924" s="68"/>
      <c r="I924" s="68"/>
      <c r="J924" s="68"/>
      <c r="K924" s="68"/>
      <c r="L924" s="68"/>
      <c r="M924" s="68"/>
      <c r="N924" s="68"/>
      <c r="O924" s="63"/>
    </row>
    <row r="925" spans="1:15" s="64" customFormat="1">
      <c r="A925" s="67"/>
      <c r="B925" s="68"/>
      <c r="C925" s="68"/>
      <c r="D925" s="68"/>
      <c r="E925" s="68"/>
      <c r="F925" s="68"/>
      <c r="G925" s="68"/>
      <c r="H925" s="68"/>
      <c r="I925" s="68"/>
      <c r="J925" s="68"/>
      <c r="K925" s="68"/>
      <c r="L925" s="68"/>
      <c r="M925" s="68"/>
      <c r="N925" s="68"/>
      <c r="O925" s="63"/>
    </row>
    <row r="926" spans="1:15" s="64" customFormat="1">
      <c r="A926" s="67"/>
      <c r="B926" s="68"/>
      <c r="C926" s="68"/>
      <c r="D926" s="68"/>
      <c r="E926" s="68"/>
      <c r="F926" s="68"/>
      <c r="G926" s="68"/>
      <c r="H926" s="68"/>
      <c r="I926" s="68"/>
      <c r="J926" s="68"/>
      <c r="K926" s="68"/>
      <c r="L926" s="68"/>
      <c r="M926" s="68"/>
      <c r="N926" s="68"/>
      <c r="O926" s="63"/>
    </row>
    <row r="927" spans="1:15" s="64" customFormat="1">
      <c r="A927" s="67"/>
      <c r="B927" s="68"/>
      <c r="C927" s="68"/>
      <c r="D927" s="68"/>
      <c r="E927" s="68"/>
      <c r="F927" s="68"/>
      <c r="G927" s="68"/>
      <c r="H927" s="68"/>
      <c r="I927" s="68"/>
      <c r="J927" s="68"/>
      <c r="K927" s="68"/>
      <c r="L927" s="68"/>
      <c r="M927" s="68"/>
      <c r="N927" s="68"/>
      <c r="O927" s="63"/>
    </row>
    <row r="928" spans="1:15" s="64" customFormat="1">
      <c r="A928" s="67"/>
      <c r="B928" s="68"/>
      <c r="C928" s="68"/>
      <c r="D928" s="68"/>
      <c r="E928" s="68"/>
      <c r="F928" s="68"/>
      <c r="G928" s="68"/>
      <c r="H928" s="68"/>
      <c r="I928" s="68"/>
      <c r="J928" s="68"/>
      <c r="K928" s="68"/>
      <c r="L928" s="68"/>
      <c r="M928" s="68"/>
      <c r="N928" s="68"/>
      <c r="O928" s="63"/>
    </row>
    <row r="929" spans="1:15" s="64" customFormat="1">
      <c r="A929" s="67"/>
      <c r="B929" s="68"/>
      <c r="C929" s="68"/>
      <c r="D929" s="68"/>
      <c r="E929" s="68"/>
      <c r="F929" s="68"/>
      <c r="G929" s="68"/>
      <c r="H929" s="68"/>
      <c r="I929" s="68"/>
      <c r="J929" s="68"/>
      <c r="K929" s="68"/>
      <c r="L929" s="68"/>
      <c r="M929" s="68"/>
      <c r="N929" s="68"/>
      <c r="O929" s="63"/>
    </row>
    <row r="930" spans="1:15" s="64" customFormat="1">
      <c r="A930" s="67"/>
      <c r="B930" s="68"/>
      <c r="C930" s="68"/>
      <c r="D930" s="68"/>
      <c r="E930" s="68"/>
      <c r="F930" s="68"/>
      <c r="G930" s="68"/>
      <c r="H930" s="68"/>
      <c r="I930" s="68"/>
      <c r="J930" s="68"/>
      <c r="K930" s="68"/>
      <c r="L930" s="68"/>
      <c r="M930" s="68"/>
      <c r="N930" s="68"/>
      <c r="O930" s="63"/>
    </row>
    <row r="931" spans="1:15" s="64" customFormat="1">
      <c r="A931" s="67"/>
      <c r="B931" s="68"/>
      <c r="C931" s="68"/>
      <c r="D931" s="68"/>
      <c r="E931" s="68"/>
      <c r="F931" s="68"/>
      <c r="G931" s="68"/>
      <c r="H931" s="68"/>
      <c r="I931" s="68"/>
      <c r="J931" s="68"/>
      <c r="K931" s="68"/>
      <c r="L931" s="68"/>
      <c r="M931" s="68"/>
      <c r="N931" s="68"/>
      <c r="O931" s="63"/>
    </row>
    <row r="932" spans="1:15" s="64" customFormat="1">
      <c r="A932" s="67"/>
      <c r="B932" s="68"/>
      <c r="C932" s="68"/>
      <c r="D932" s="68"/>
      <c r="E932" s="68"/>
      <c r="F932" s="68"/>
      <c r="G932" s="68"/>
      <c r="H932" s="68"/>
      <c r="I932" s="68"/>
      <c r="J932" s="68"/>
      <c r="K932" s="68"/>
      <c r="L932" s="68"/>
      <c r="M932" s="68"/>
      <c r="N932" s="68"/>
      <c r="O932" s="63"/>
    </row>
    <row r="933" spans="1:15" s="64" customFormat="1">
      <c r="A933" s="67"/>
      <c r="B933" s="68"/>
      <c r="C933" s="68"/>
      <c r="D933" s="68"/>
      <c r="E933" s="68"/>
      <c r="F933" s="68"/>
      <c r="G933" s="68"/>
      <c r="H933" s="68"/>
      <c r="I933" s="68"/>
      <c r="J933" s="68"/>
      <c r="K933" s="68"/>
      <c r="L933" s="68"/>
      <c r="M933" s="68"/>
      <c r="N933" s="68"/>
      <c r="O933" s="63"/>
    </row>
    <row r="934" spans="1:15" s="64" customFormat="1">
      <c r="A934" s="67"/>
      <c r="B934" s="68"/>
      <c r="C934" s="68"/>
      <c r="D934" s="68"/>
      <c r="E934" s="68"/>
      <c r="F934" s="68"/>
      <c r="G934" s="68"/>
      <c r="H934" s="68"/>
      <c r="I934" s="68"/>
      <c r="J934" s="68"/>
      <c r="K934" s="68"/>
      <c r="L934" s="68"/>
      <c r="M934" s="68"/>
      <c r="N934" s="68"/>
      <c r="O934" s="63"/>
    </row>
    <row r="935" spans="1:15" s="64" customFormat="1">
      <c r="A935" s="67"/>
      <c r="B935" s="68"/>
      <c r="C935" s="68"/>
      <c r="D935" s="68"/>
      <c r="E935" s="68"/>
      <c r="F935" s="68"/>
      <c r="G935" s="68"/>
      <c r="H935" s="68"/>
      <c r="I935" s="68"/>
      <c r="J935" s="68"/>
      <c r="K935" s="68"/>
      <c r="L935" s="68"/>
      <c r="M935" s="68"/>
      <c r="N935" s="68"/>
      <c r="O935" s="63"/>
    </row>
    <row r="936" spans="1:15" s="64" customFormat="1">
      <c r="A936" s="67"/>
      <c r="B936" s="68"/>
      <c r="C936" s="68"/>
      <c r="D936" s="68"/>
      <c r="E936" s="68"/>
      <c r="F936" s="68"/>
      <c r="G936" s="68"/>
      <c r="H936" s="68"/>
      <c r="I936" s="68"/>
      <c r="J936" s="68"/>
      <c r="K936" s="68"/>
      <c r="L936" s="68"/>
      <c r="M936" s="68"/>
      <c r="N936" s="68"/>
      <c r="O936" s="63"/>
    </row>
    <row r="937" spans="1:15" s="64" customFormat="1">
      <c r="A937" s="67"/>
      <c r="B937" s="68"/>
      <c r="C937" s="68"/>
      <c r="D937" s="68"/>
      <c r="E937" s="68"/>
      <c r="F937" s="68"/>
      <c r="G937" s="68"/>
      <c r="H937" s="68"/>
      <c r="I937" s="68"/>
      <c r="J937" s="68"/>
      <c r="K937" s="68"/>
      <c r="L937" s="68"/>
      <c r="M937" s="68"/>
      <c r="N937" s="68"/>
      <c r="O937" s="63"/>
    </row>
    <row r="938" spans="1:15" s="64" customFormat="1">
      <c r="A938" s="67"/>
      <c r="B938" s="68"/>
      <c r="C938" s="68"/>
      <c r="D938" s="68"/>
      <c r="E938" s="68"/>
      <c r="F938" s="68"/>
      <c r="G938" s="68"/>
      <c r="H938" s="68"/>
      <c r="I938" s="68"/>
      <c r="J938" s="68"/>
      <c r="K938" s="68"/>
      <c r="L938" s="68"/>
      <c r="M938" s="68"/>
      <c r="N938" s="68"/>
      <c r="O938" s="63"/>
    </row>
    <row r="939" spans="1:15" s="64" customFormat="1">
      <c r="A939" s="67"/>
      <c r="B939" s="68"/>
      <c r="C939" s="68"/>
      <c r="D939" s="68"/>
      <c r="E939" s="68"/>
      <c r="F939" s="68"/>
      <c r="G939" s="68"/>
      <c r="H939" s="68"/>
      <c r="I939" s="68"/>
      <c r="J939" s="68"/>
      <c r="K939" s="68"/>
      <c r="L939" s="68"/>
      <c r="M939" s="68"/>
      <c r="N939" s="68"/>
      <c r="O939" s="63"/>
    </row>
    <row r="940" spans="1:15" s="64" customFormat="1">
      <c r="A940" s="67"/>
      <c r="B940" s="68"/>
      <c r="C940" s="68"/>
      <c r="D940" s="68"/>
      <c r="E940" s="68"/>
      <c r="F940" s="68"/>
      <c r="G940" s="68"/>
      <c r="H940" s="68"/>
      <c r="I940" s="68"/>
      <c r="J940" s="68"/>
      <c r="K940" s="68"/>
      <c r="L940" s="68"/>
      <c r="M940" s="68"/>
      <c r="N940" s="68"/>
      <c r="O940" s="63"/>
    </row>
    <row r="941" spans="1:15" s="64" customFormat="1">
      <c r="A941" s="67"/>
      <c r="B941" s="68"/>
      <c r="C941" s="68"/>
      <c r="D941" s="68"/>
      <c r="E941" s="68"/>
      <c r="F941" s="68"/>
      <c r="G941" s="68"/>
      <c r="H941" s="68"/>
      <c r="I941" s="68"/>
      <c r="J941" s="68"/>
      <c r="K941" s="68"/>
      <c r="L941" s="68"/>
      <c r="M941" s="68"/>
      <c r="N941" s="68"/>
      <c r="O941" s="63"/>
    </row>
    <row r="942" spans="1:15" s="64" customFormat="1">
      <c r="A942" s="67"/>
      <c r="B942" s="68"/>
      <c r="C942" s="68"/>
      <c r="D942" s="68"/>
      <c r="E942" s="68"/>
      <c r="F942" s="68"/>
      <c r="G942" s="68"/>
      <c r="H942" s="68"/>
      <c r="I942" s="68"/>
      <c r="J942" s="68"/>
      <c r="K942" s="68"/>
      <c r="L942" s="68"/>
      <c r="M942" s="68"/>
      <c r="N942" s="68"/>
      <c r="O942" s="63"/>
    </row>
    <row r="943" spans="1:15" s="64" customFormat="1">
      <c r="A943" s="67"/>
      <c r="B943" s="68"/>
      <c r="C943" s="68"/>
      <c r="D943" s="68"/>
      <c r="E943" s="68"/>
      <c r="F943" s="68"/>
      <c r="G943" s="68"/>
      <c r="H943" s="68"/>
      <c r="I943" s="68"/>
      <c r="J943" s="68"/>
      <c r="K943" s="68"/>
      <c r="L943" s="68"/>
      <c r="M943" s="68"/>
      <c r="N943" s="68"/>
      <c r="O943" s="63"/>
    </row>
    <row r="944" spans="1:15" s="64" customFormat="1">
      <c r="A944" s="67"/>
      <c r="B944" s="68"/>
      <c r="C944" s="68"/>
      <c r="D944" s="68"/>
      <c r="E944" s="68"/>
      <c r="F944" s="68"/>
      <c r="G944" s="68"/>
      <c r="H944" s="68"/>
      <c r="I944" s="68"/>
      <c r="J944" s="68"/>
      <c r="K944" s="68"/>
      <c r="L944" s="68"/>
      <c r="M944" s="68"/>
      <c r="N944" s="68"/>
      <c r="O944" s="63"/>
    </row>
    <row r="945" spans="1:15" s="64" customFormat="1">
      <c r="A945" s="67"/>
      <c r="B945" s="68"/>
      <c r="C945" s="68"/>
      <c r="D945" s="68"/>
      <c r="E945" s="68"/>
      <c r="F945" s="68"/>
      <c r="G945" s="68"/>
      <c r="H945" s="68"/>
      <c r="I945" s="68"/>
      <c r="J945" s="68"/>
      <c r="K945" s="68"/>
      <c r="L945" s="68"/>
      <c r="M945" s="68"/>
      <c r="N945" s="68"/>
      <c r="O945" s="63"/>
    </row>
    <row r="946" spans="1:15" s="64" customFormat="1">
      <c r="A946" s="67"/>
      <c r="B946" s="68"/>
      <c r="C946" s="68"/>
      <c r="D946" s="68"/>
      <c r="E946" s="68"/>
      <c r="F946" s="68"/>
      <c r="G946" s="68"/>
      <c r="H946" s="68"/>
      <c r="I946" s="68"/>
      <c r="J946" s="68"/>
      <c r="K946" s="68"/>
      <c r="L946" s="68"/>
      <c r="M946" s="68"/>
      <c r="N946" s="68"/>
      <c r="O946" s="63"/>
    </row>
    <row r="947" spans="1:15" s="64" customFormat="1">
      <c r="A947" s="67"/>
      <c r="B947" s="68"/>
      <c r="C947" s="68"/>
      <c r="D947" s="68"/>
      <c r="E947" s="68"/>
      <c r="F947" s="68"/>
      <c r="G947" s="68"/>
      <c r="H947" s="68"/>
      <c r="I947" s="68"/>
      <c r="J947" s="68"/>
      <c r="K947" s="68"/>
      <c r="L947" s="68"/>
      <c r="M947" s="68"/>
      <c r="N947" s="68"/>
      <c r="O947" s="63"/>
    </row>
    <row r="948" spans="1:15" s="64" customFormat="1">
      <c r="A948" s="67"/>
      <c r="B948" s="68"/>
      <c r="C948" s="68"/>
      <c r="D948" s="68"/>
      <c r="E948" s="68"/>
      <c r="F948" s="68"/>
      <c r="G948" s="68"/>
      <c r="H948" s="68"/>
      <c r="I948" s="68"/>
      <c r="J948" s="68"/>
      <c r="K948" s="68"/>
      <c r="L948" s="68"/>
      <c r="M948" s="68"/>
      <c r="N948" s="68"/>
      <c r="O948" s="63"/>
    </row>
    <row r="949" spans="1:15" s="64" customFormat="1">
      <c r="A949" s="67"/>
      <c r="B949" s="68"/>
      <c r="C949" s="68"/>
      <c r="D949" s="68"/>
      <c r="E949" s="68"/>
      <c r="F949" s="68"/>
      <c r="G949" s="68"/>
      <c r="H949" s="68"/>
      <c r="I949" s="68"/>
      <c r="J949" s="68"/>
      <c r="K949" s="68"/>
      <c r="L949" s="68"/>
      <c r="M949" s="68"/>
      <c r="N949" s="68"/>
      <c r="O949" s="63"/>
    </row>
    <row r="950" spans="1:15" s="64" customFormat="1">
      <c r="A950" s="67"/>
      <c r="B950" s="68"/>
      <c r="C950" s="68"/>
      <c r="D950" s="68"/>
      <c r="E950" s="68"/>
      <c r="F950" s="68"/>
      <c r="G950" s="68"/>
      <c r="H950" s="68"/>
      <c r="I950" s="68"/>
      <c r="J950" s="68"/>
      <c r="K950" s="68"/>
      <c r="L950" s="68"/>
      <c r="M950" s="68"/>
      <c r="N950" s="68"/>
      <c r="O950" s="63"/>
    </row>
    <row r="951" spans="1:15" s="64" customFormat="1">
      <c r="A951" s="67"/>
      <c r="B951" s="68"/>
      <c r="C951" s="68"/>
      <c r="D951" s="68"/>
      <c r="E951" s="68"/>
      <c r="F951" s="68"/>
      <c r="G951" s="68"/>
      <c r="H951" s="68"/>
      <c r="I951" s="68"/>
      <c r="J951" s="68"/>
      <c r="K951" s="68"/>
      <c r="L951" s="68"/>
      <c r="M951" s="68"/>
      <c r="N951" s="68"/>
      <c r="O951" s="63"/>
    </row>
    <row r="952" spans="1:15" s="64" customFormat="1">
      <c r="A952" s="67"/>
      <c r="B952" s="68"/>
      <c r="C952" s="68"/>
      <c r="D952" s="68"/>
      <c r="E952" s="68"/>
      <c r="F952" s="68"/>
      <c r="G952" s="68"/>
      <c r="H952" s="68"/>
      <c r="I952" s="68"/>
      <c r="J952" s="68"/>
      <c r="K952" s="68"/>
      <c r="L952" s="68"/>
      <c r="M952" s="68"/>
      <c r="N952" s="68"/>
      <c r="O952" s="63"/>
    </row>
    <row r="953" spans="1:15" s="64" customFormat="1">
      <c r="A953" s="67"/>
      <c r="B953" s="68"/>
      <c r="C953" s="68"/>
      <c r="D953" s="68"/>
      <c r="E953" s="68"/>
      <c r="F953" s="68"/>
      <c r="G953" s="68"/>
      <c r="H953" s="68"/>
      <c r="I953" s="68"/>
      <c r="J953" s="68"/>
      <c r="K953" s="68"/>
      <c r="L953" s="68"/>
      <c r="M953" s="68"/>
      <c r="N953" s="68"/>
      <c r="O953" s="63"/>
    </row>
    <row r="954" spans="1:15" s="64" customFormat="1">
      <c r="A954" s="67"/>
      <c r="B954" s="68"/>
      <c r="C954" s="68"/>
      <c r="D954" s="68"/>
      <c r="E954" s="68"/>
      <c r="F954" s="68"/>
      <c r="G954" s="68"/>
      <c r="H954" s="68"/>
      <c r="I954" s="68"/>
      <c r="J954" s="68"/>
      <c r="K954" s="68"/>
      <c r="L954" s="68"/>
      <c r="M954" s="68"/>
      <c r="N954" s="68"/>
      <c r="O954" s="63"/>
    </row>
    <row r="955" spans="1:15" s="64" customFormat="1">
      <c r="A955" s="67"/>
      <c r="B955" s="68"/>
      <c r="C955" s="68"/>
      <c r="D955" s="68"/>
      <c r="E955" s="68"/>
      <c r="F955" s="68"/>
      <c r="G955" s="68"/>
      <c r="H955" s="68"/>
      <c r="I955" s="68"/>
      <c r="J955" s="68"/>
      <c r="K955" s="68"/>
      <c r="L955" s="68"/>
      <c r="M955" s="68"/>
      <c r="N955" s="68"/>
      <c r="O955" s="63"/>
    </row>
    <row r="956" spans="1:15" s="64" customFormat="1">
      <c r="A956" s="67"/>
      <c r="B956" s="68"/>
      <c r="C956" s="68"/>
      <c r="D956" s="68"/>
      <c r="E956" s="68"/>
      <c r="F956" s="68"/>
      <c r="G956" s="68"/>
      <c r="H956" s="68"/>
      <c r="I956" s="68"/>
      <c r="J956" s="68"/>
      <c r="K956" s="68"/>
      <c r="L956" s="68"/>
      <c r="M956" s="68"/>
      <c r="N956" s="68"/>
      <c r="O956" s="63"/>
    </row>
    <row r="957" spans="1:15" s="64" customFormat="1">
      <c r="A957" s="67"/>
      <c r="B957" s="68"/>
      <c r="C957" s="68"/>
      <c r="D957" s="68"/>
      <c r="E957" s="68"/>
      <c r="F957" s="68"/>
      <c r="G957" s="68"/>
      <c r="H957" s="68"/>
      <c r="I957" s="68"/>
      <c r="J957" s="68"/>
      <c r="K957" s="68"/>
      <c r="L957" s="68"/>
      <c r="M957" s="68"/>
      <c r="N957" s="68"/>
      <c r="O957" s="63"/>
    </row>
    <row r="958" spans="1:15" s="64" customFormat="1">
      <c r="A958" s="67"/>
      <c r="B958" s="68"/>
      <c r="C958" s="68"/>
      <c r="D958" s="68"/>
      <c r="E958" s="68"/>
      <c r="F958" s="68"/>
      <c r="G958" s="68"/>
      <c r="H958" s="68"/>
      <c r="I958" s="68"/>
      <c r="J958" s="68"/>
      <c r="K958" s="68"/>
      <c r="L958" s="68"/>
      <c r="M958" s="68"/>
      <c r="N958" s="68"/>
      <c r="O958" s="63"/>
    </row>
    <row r="959" spans="1:15" s="64" customFormat="1">
      <c r="A959" s="67"/>
      <c r="B959" s="68"/>
      <c r="C959" s="68"/>
      <c r="D959" s="68"/>
      <c r="E959" s="68"/>
      <c r="F959" s="68"/>
      <c r="G959" s="68"/>
      <c r="H959" s="68"/>
      <c r="I959" s="68"/>
      <c r="J959" s="68"/>
      <c r="K959" s="68"/>
      <c r="L959" s="68"/>
      <c r="M959" s="68"/>
      <c r="N959" s="68"/>
      <c r="O959" s="63"/>
    </row>
    <row r="960" spans="1:15" s="64" customFormat="1">
      <c r="A960" s="67"/>
      <c r="B960" s="68"/>
      <c r="C960" s="68"/>
      <c r="D960" s="68"/>
      <c r="E960" s="68"/>
      <c r="F960" s="68"/>
      <c r="G960" s="68"/>
      <c r="H960" s="68"/>
      <c r="I960" s="68"/>
      <c r="J960" s="68"/>
      <c r="K960" s="68"/>
      <c r="L960" s="68"/>
      <c r="M960" s="68"/>
      <c r="N960" s="68"/>
      <c r="O960" s="63"/>
    </row>
    <row r="961" spans="1:15" s="64" customFormat="1">
      <c r="A961" s="67"/>
      <c r="B961" s="68"/>
      <c r="C961" s="68"/>
      <c r="D961" s="68"/>
      <c r="E961" s="68"/>
      <c r="F961" s="68"/>
      <c r="G961" s="68"/>
      <c r="H961" s="68"/>
      <c r="I961" s="68"/>
      <c r="J961" s="68"/>
      <c r="K961" s="68"/>
      <c r="L961" s="68"/>
      <c r="M961" s="68"/>
      <c r="N961" s="68"/>
      <c r="O961" s="63"/>
    </row>
    <row r="962" spans="1:15" s="64" customFormat="1">
      <c r="A962" s="67"/>
      <c r="B962" s="68"/>
      <c r="C962" s="68"/>
      <c r="D962" s="68"/>
      <c r="E962" s="68"/>
      <c r="F962" s="68"/>
      <c r="G962" s="68"/>
      <c r="H962" s="68"/>
      <c r="I962" s="68"/>
      <c r="J962" s="68"/>
      <c r="K962" s="68"/>
      <c r="L962" s="68"/>
      <c r="M962" s="68"/>
      <c r="N962" s="68"/>
      <c r="O962" s="63"/>
    </row>
    <row r="963" spans="1:15" s="64" customFormat="1">
      <c r="A963" s="67"/>
      <c r="B963" s="68"/>
      <c r="C963" s="68"/>
      <c r="D963" s="68"/>
      <c r="E963" s="68"/>
      <c r="F963" s="68"/>
      <c r="G963" s="68"/>
      <c r="H963" s="68"/>
      <c r="I963" s="68"/>
      <c r="J963" s="68"/>
      <c r="K963" s="68"/>
      <c r="L963" s="68"/>
      <c r="M963" s="68"/>
      <c r="N963" s="68"/>
      <c r="O963" s="63"/>
    </row>
    <row r="964" spans="1:15" s="64" customFormat="1">
      <c r="A964" s="67"/>
      <c r="B964" s="68"/>
      <c r="C964" s="68"/>
      <c r="D964" s="68"/>
      <c r="E964" s="68"/>
      <c r="F964" s="68"/>
      <c r="G964" s="68"/>
      <c r="H964" s="68"/>
      <c r="I964" s="68"/>
      <c r="J964" s="68"/>
      <c r="K964" s="68"/>
      <c r="L964" s="68"/>
      <c r="M964" s="68"/>
      <c r="N964" s="68"/>
      <c r="O964" s="63"/>
    </row>
    <row r="965" spans="1:15" s="64" customFormat="1">
      <c r="A965" s="67"/>
      <c r="B965" s="68"/>
      <c r="C965" s="68"/>
      <c r="D965" s="68"/>
      <c r="E965" s="68"/>
      <c r="F965" s="68"/>
      <c r="G965" s="68"/>
      <c r="H965" s="68"/>
      <c r="I965" s="68"/>
      <c r="J965" s="68"/>
      <c r="K965" s="68"/>
      <c r="L965" s="68"/>
      <c r="M965" s="68"/>
      <c r="N965" s="68"/>
      <c r="O965" s="63"/>
    </row>
    <row r="966" spans="1:15" s="64" customFormat="1">
      <c r="A966" s="67"/>
      <c r="B966" s="68"/>
      <c r="C966" s="68"/>
      <c r="D966" s="68"/>
      <c r="E966" s="68"/>
      <c r="F966" s="68"/>
      <c r="G966" s="68"/>
      <c r="H966" s="68"/>
      <c r="I966" s="68"/>
      <c r="J966" s="68"/>
      <c r="K966" s="68"/>
      <c r="L966" s="68"/>
      <c r="M966" s="68"/>
      <c r="N966" s="68"/>
      <c r="O966" s="63"/>
    </row>
    <row r="967" spans="1:15" s="64" customFormat="1">
      <c r="A967" s="67"/>
      <c r="B967" s="68"/>
      <c r="C967" s="68"/>
      <c r="D967" s="68"/>
      <c r="E967" s="68"/>
      <c r="F967" s="68"/>
      <c r="G967" s="68"/>
      <c r="H967" s="68"/>
      <c r="I967" s="68"/>
      <c r="J967" s="68"/>
      <c r="K967" s="68"/>
      <c r="L967" s="68"/>
      <c r="M967" s="68"/>
      <c r="N967" s="68"/>
      <c r="O967" s="63"/>
    </row>
    <row r="968" spans="1:15" s="64" customFormat="1">
      <c r="A968" s="67"/>
      <c r="B968" s="68"/>
      <c r="C968" s="68"/>
      <c r="D968" s="68"/>
      <c r="E968" s="68"/>
      <c r="F968" s="68"/>
      <c r="G968" s="68"/>
      <c r="H968" s="68"/>
      <c r="I968" s="68"/>
      <c r="J968" s="68"/>
      <c r="K968" s="68"/>
      <c r="L968" s="68"/>
      <c r="M968" s="68"/>
      <c r="N968" s="68"/>
      <c r="O968" s="63"/>
    </row>
    <row r="969" spans="1:15" s="64" customFormat="1">
      <c r="A969" s="67"/>
      <c r="B969" s="68"/>
      <c r="C969" s="68"/>
      <c r="D969" s="68"/>
      <c r="E969" s="68"/>
      <c r="F969" s="68"/>
      <c r="G969" s="68"/>
      <c r="H969" s="68"/>
      <c r="I969" s="68"/>
      <c r="J969" s="68"/>
      <c r="K969" s="68"/>
      <c r="L969" s="68"/>
      <c r="M969" s="68"/>
      <c r="N969" s="68"/>
      <c r="O969" s="63"/>
    </row>
    <row r="970" spans="1:15" s="64" customFormat="1">
      <c r="A970" s="67"/>
      <c r="B970" s="68"/>
      <c r="C970" s="68"/>
      <c r="D970" s="68"/>
      <c r="E970" s="68"/>
      <c r="F970" s="68"/>
      <c r="G970" s="68"/>
      <c r="H970" s="68"/>
      <c r="I970" s="68"/>
      <c r="J970" s="68"/>
      <c r="K970" s="68"/>
      <c r="L970" s="68"/>
      <c r="M970" s="68"/>
      <c r="N970" s="68"/>
      <c r="O970" s="63"/>
    </row>
    <row r="971" spans="1:15" s="64" customFormat="1">
      <c r="A971" s="67"/>
      <c r="B971" s="68"/>
      <c r="C971" s="68"/>
      <c r="D971" s="68"/>
      <c r="E971" s="68"/>
      <c r="F971" s="68"/>
      <c r="G971" s="68"/>
      <c r="H971" s="68"/>
      <c r="I971" s="68"/>
      <c r="J971" s="68"/>
      <c r="K971" s="68"/>
      <c r="L971" s="68"/>
      <c r="M971" s="68"/>
      <c r="N971" s="68"/>
      <c r="O971" s="63"/>
    </row>
    <row r="972" spans="1:15" s="64" customFormat="1">
      <c r="A972" s="67"/>
      <c r="B972" s="68"/>
      <c r="C972" s="68"/>
      <c r="D972" s="68"/>
      <c r="E972" s="68"/>
      <c r="F972" s="68"/>
      <c r="G972" s="68"/>
      <c r="H972" s="68"/>
      <c r="I972" s="68"/>
      <c r="J972" s="68"/>
      <c r="K972" s="68"/>
      <c r="L972" s="68"/>
      <c r="M972" s="68"/>
      <c r="N972" s="68"/>
      <c r="O972" s="63"/>
    </row>
    <row r="973" spans="1:15" s="64" customFormat="1">
      <c r="A973" s="67"/>
      <c r="B973" s="68"/>
      <c r="C973" s="68"/>
      <c r="D973" s="68"/>
      <c r="E973" s="68"/>
      <c r="F973" s="68"/>
      <c r="G973" s="68"/>
      <c r="H973" s="68"/>
      <c r="I973" s="68"/>
      <c r="J973" s="68"/>
      <c r="K973" s="68"/>
      <c r="L973" s="68"/>
      <c r="M973" s="68"/>
      <c r="N973" s="68"/>
      <c r="O973" s="63"/>
    </row>
    <row r="974" spans="1:15" s="64" customFormat="1">
      <c r="A974" s="67"/>
      <c r="B974" s="68"/>
      <c r="C974" s="68"/>
      <c r="D974" s="68"/>
      <c r="E974" s="68"/>
      <c r="F974" s="68"/>
      <c r="G974" s="68"/>
      <c r="H974" s="68"/>
      <c r="I974" s="68"/>
      <c r="J974" s="68"/>
      <c r="K974" s="68"/>
      <c r="L974" s="68"/>
      <c r="M974" s="68"/>
      <c r="N974" s="68"/>
      <c r="O974" s="63"/>
    </row>
    <row r="975" spans="1:15" s="64" customFormat="1">
      <c r="A975" s="67"/>
      <c r="B975" s="68"/>
      <c r="C975" s="68"/>
      <c r="D975" s="68"/>
      <c r="E975" s="68"/>
      <c r="F975" s="68"/>
      <c r="G975" s="68"/>
      <c r="H975" s="68"/>
      <c r="I975" s="68"/>
      <c r="J975" s="68"/>
      <c r="K975" s="68"/>
      <c r="L975" s="68"/>
      <c r="M975" s="68"/>
      <c r="N975" s="68"/>
      <c r="O975" s="63"/>
    </row>
    <row r="976" spans="1:15" s="64" customFormat="1">
      <c r="A976" s="67"/>
      <c r="B976" s="68"/>
      <c r="C976" s="68"/>
      <c r="D976" s="68"/>
      <c r="E976" s="68"/>
      <c r="F976" s="68"/>
      <c r="G976" s="68"/>
      <c r="H976" s="68"/>
      <c r="I976" s="68"/>
      <c r="J976" s="68"/>
      <c r="K976" s="68"/>
      <c r="L976" s="68"/>
      <c r="M976" s="68"/>
      <c r="N976" s="68"/>
      <c r="O976" s="63"/>
    </row>
    <row r="977" spans="1:15" s="64" customFormat="1">
      <c r="A977" s="67"/>
      <c r="B977" s="68"/>
      <c r="C977" s="68"/>
      <c r="D977" s="68"/>
      <c r="E977" s="68"/>
      <c r="F977" s="68"/>
      <c r="G977" s="68"/>
      <c r="H977" s="68"/>
      <c r="I977" s="68"/>
      <c r="J977" s="68"/>
      <c r="K977" s="68"/>
      <c r="L977" s="68"/>
      <c r="M977" s="68"/>
      <c r="N977" s="68"/>
      <c r="O977" s="63"/>
    </row>
    <row r="978" spans="1:15" s="64" customFormat="1">
      <c r="A978" s="67"/>
      <c r="B978" s="68"/>
      <c r="C978" s="68"/>
      <c r="D978" s="68"/>
      <c r="E978" s="68"/>
      <c r="F978" s="68"/>
      <c r="G978" s="68"/>
      <c r="H978" s="68"/>
      <c r="I978" s="68"/>
      <c r="J978" s="68"/>
      <c r="K978" s="68"/>
      <c r="L978" s="68"/>
      <c r="M978" s="68"/>
      <c r="N978" s="68"/>
      <c r="O978" s="63"/>
    </row>
    <row r="979" spans="1:15" s="64" customFormat="1">
      <c r="A979" s="67"/>
      <c r="B979" s="68"/>
      <c r="C979" s="68"/>
      <c r="D979" s="68"/>
      <c r="E979" s="68"/>
      <c r="F979" s="68"/>
      <c r="G979" s="68"/>
      <c r="H979" s="68"/>
      <c r="I979" s="68"/>
      <c r="J979" s="68"/>
      <c r="K979" s="68"/>
      <c r="L979" s="68"/>
      <c r="M979" s="68"/>
      <c r="N979" s="68"/>
      <c r="O979" s="63"/>
    </row>
    <row r="980" spans="1:15" s="64" customFormat="1">
      <c r="A980" s="67"/>
      <c r="B980" s="68"/>
      <c r="C980" s="68"/>
      <c r="D980" s="68"/>
      <c r="E980" s="68"/>
      <c r="F980" s="68"/>
      <c r="G980" s="68"/>
      <c r="H980" s="68"/>
      <c r="I980" s="68"/>
      <c r="J980" s="68"/>
      <c r="K980" s="68"/>
      <c r="L980" s="68"/>
      <c r="M980" s="68"/>
      <c r="N980" s="68"/>
      <c r="O980" s="63"/>
    </row>
    <row r="981" spans="1:15" s="64" customFormat="1">
      <c r="A981" s="67"/>
      <c r="B981" s="68"/>
      <c r="C981" s="68"/>
      <c r="D981" s="68"/>
      <c r="E981" s="68"/>
      <c r="F981" s="68"/>
      <c r="G981" s="68"/>
      <c r="H981" s="68"/>
      <c r="I981" s="68"/>
      <c r="J981" s="68"/>
      <c r="K981" s="68"/>
      <c r="L981" s="68"/>
      <c r="M981" s="68"/>
      <c r="N981" s="68"/>
      <c r="O981" s="63"/>
    </row>
    <row r="982" spans="1:15" s="64" customFormat="1">
      <c r="A982" s="67"/>
      <c r="B982" s="68"/>
      <c r="C982" s="68"/>
      <c r="D982" s="68"/>
      <c r="E982" s="68"/>
      <c r="F982" s="68"/>
      <c r="G982" s="68"/>
      <c r="H982" s="68"/>
      <c r="I982" s="68"/>
      <c r="J982" s="68"/>
      <c r="K982" s="68"/>
      <c r="L982" s="68"/>
      <c r="M982" s="68"/>
      <c r="N982" s="68"/>
      <c r="O982" s="63"/>
    </row>
    <row r="983" spans="1:15" s="64" customFormat="1">
      <c r="A983" s="67"/>
      <c r="B983" s="68"/>
      <c r="C983" s="68"/>
      <c r="D983" s="68"/>
      <c r="E983" s="68"/>
      <c r="F983" s="68"/>
      <c r="G983" s="68"/>
      <c r="H983" s="68"/>
      <c r="I983" s="68"/>
      <c r="J983" s="68"/>
      <c r="K983" s="68"/>
      <c r="L983" s="68"/>
      <c r="M983" s="68"/>
      <c r="N983" s="68"/>
      <c r="O983" s="63"/>
    </row>
    <row r="984" spans="1:15" s="64" customFormat="1">
      <c r="A984" s="67"/>
      <c r="B984" s="68"/>
      <c r="C984" s="68"/>
      <c r="D984" s="68"/>
      <c r="E984" s="68"/>
      <c r="F984" s="68"/>
      <c r="G984" s="68"/>
      <c r="H984" s="68"/>
      <c r="I984" s="68"/>
      <c r="J984" s="68"/>
      <c r="K984" s="68"/>
      <c r="L984" s="68"/>
      <c r="M984" s="68"/>
      <c r="N984" s="68"/>
      <c r="O984" s="63"/>
    </row>
    <row r="985" spans="1:15" s="64" customFormat="1">
      <c r="A985" s="67"/>
      <c r="B985" s="68"/>
      <c r="C985" s="68"/>
      <c r="D985" s="68"/>
      <c r="E985" s="68"/>
      <c r="F985" s="68"/>
      <c r="G985" s="68"/>
      <c r="H985" s="68"/>
      <c r="I985" s="68"/>
      <c r="J985" s="68"/>
      <c r="K985" s="68"/>
      <c r="L985" s="68"/>
      <c r="M985" s="68"/>
      <c r="N985" s="68"/>
      <c r="O985" s="63"/>
    </row>
    <row r="986" spans="1:15" s="64" customFormat="1">
      <c r="A986" s="67"/>
      <c r="B986" s="68"/>
      <c r="C986" s="68"/>
      <c r="D986" s="68"/>
      <c r="E986" s="68"/>
      <c r="F986" s="68"/>
      <c r="G986" s="68"/>
      <c r="H986" s="68"/>
      <c r="I986" s="68"/>
      <c r="J986" s="68"/>
      <c r="K986" s="68"/>
      <c r="L986" s="68"/>
      <c r="M986" s="68"/>
      <c r="N986" s="68"/>
      <c r="O986" s="63"/>
    </row>
    <row r="987" spans="1:15" s="64" customFormat="1">
      <c r="A987" s="67"/>
      <c r="B987" s="68"/>
      <c r="C987" s="68"/>
      <c r="D987" s="68"/>
      <c r="E987" s="68"/>
      <c r="F987" s="68"/>
      <c r="G987" s="68"/>
      <c r="H987" s="68"/>
      <c r="I987" s="68"/>
      <c r="J987" s="68"/>
      <c r="K987" s="68"/>
      <c r="L987" s="68"/>
      <c r="M987" s="68"/>
      <c r="N987" s="68"/>
      <c r="O987" s="63"/>
    </row>
    <row r="988" spans="1:15" s="64" customFormat="1">
      <c r="A988" s="67"/>
      <c r="B988" s="68"/>
      <c r="C988" s="68"/>
      <c r="D988" s="68"/>
      <c r="E988" s="68"/>
      <c r="F988" s="68"/>
      <c r="G988" s="68"/>
      <c r="H988" s="68"/>
      <c r="I988" s="68"/>
      <c r="J988" s="68"/>
      <c r="K988" s="68"/>
      <c r="L988" s="68"/>
      <c r="M988" s="68"/>
      <c r="N988" s="68"/>
      <c r="O988" s="63"/>
    </row>
    <row r="989" spans="1:15" s="64" customFormat="1">
      <c r="A989" s="67"/>
      <c r="B989" s="68"/>
      <c r="C989" s="68"/>
      <c r="D989" s="68"/>
      <c r="E989" s="68"/>
      <c r="F989" s="68"/>
      <c r="G989" s="68"/>
      <c r="H989" s="68"/>
      <c r="I989" s="68"/>
      <c r="J989" s="68"/>
      <c r="K989" s="68"/>
      <c r="L989" s="68"/>
      <c r="M989" s="68"/>
      <c r="N989" s="68"/>
      <c r="O989" s="63"/>
    </row>
    <row r="990" spans="1:15" s="64" customFormat="1">
      <c r="A990" s="67"/>
      <c r="B990" s="68"/>
      <c r="C990" s="68"/>
      <c r="D990" s="68"/>
      <c r="E990" s="68"/>
      <c r="F990" s="68"/>
      <c r="G990" s="68"/>
      <c r="H990" s="68"/>
      <c r="I990" s="68"/>
      <c r="J990" s="68"/>
      <c r="K990" s="68"/>
      <c r="L990" s="68"/>
      <c r="M990" s="68"/>
      <c r="N990" s="68"/>
      <c r="O990" s="63"/>
    </row>
    <row r="991" spans="1:15" s="64" customFormat="1">
      <c r="A991" s="67"/>
      <c r="B991" s="68"/>
      <c r="C991" s="68"/>
      <c r="D991" s="68"/>
      <c r="E991" s="68"/>
      <c r="F991" s="68"/>
      <c r="G991" s="68"/>
      <c r="H991" s="68"/>
      <c r="I991" s="68"/>
      <c r="J991" s="68"/>
      <c r="K991" s="68"/>
      <c r="L991" s="68"/>
      <c r="M991" s="68"/>
      <c r="N991" s="68"/>
      <c r="O991" s="63"/>
    </row>
    <row r="992" spans="1:15" s="64" customFormat="1">
      <c r="A992" s="67"/>
      <c r="B992" s="68"/>
      <c r="C992" s="68"/>
      <c r="D992" s="68"/>
      <c r="E992" s="68"/>
      <c r="F992" s="68"/>
      <c r="G992" s="68"/>
      <c r="H992" s="68"/>
      <c r="I992" s="68"/>
      <c r="J992" s="68"/>
      <c r="K992" s="68"/>
      <c r="L992" s="68"/>
      <c r="M992" s="68"/>
      <c r="N992" s="68"/>
      <c r="O992" s="63"/>
    </row>
    <row r="993" spans="1:17" s="64" customFormat="1">
      <c r="A993" s="67"/>
      <c r="B993" s="68"/>
      <c r="C993" s="68"/>
      <c r="D993" s="68"/>
      <c r="E993" s="68"/>
      <c r="F993" s="68"/>
      <c r="G993" s="68"/>
      <c r="H993" s="68"/>
      <c r="I993" s="68"/>
      <c r="J993" s="68"/>
      <c r="K993" s="68"/>
      <c r="L993" s="68"/>
      <c r="M993" s="68"/>
      <c r="N993" s="68"/>
      <c r="O993" s="63"/>
    </row>
    <row r="994" spans="1:17">
      <c r="Q994" s="64"/>
    </row>
  </sheetData>
  <sheetProtection algorithmName="SHA-512" hashValue="XfZ8DSFea272urVhTxl4o1nuGRMqL+0xJ+jxVhISvfSRnGyJlZ8puHAa0rvCusjtm6CxZpNmo45yCoqy+QBvQw==" saltValue="y5Lv49OgONQhnw2fVHsM9A==" spinCount="100000" sheet="1" objects="1" scenarios="1" selectLockedCells="1" selectUnlockedCells="1"/>
  <mergeCells count="348">
    <mergeCell ref="P10:P62"/>
    <mergeCell ref="H27:J27"/>
    <mergeCell ref="B27:G27"/>
    <mergeCell ref="A19:A20"/>
    <mergeCell ref="B19:F20"/>
    <mergeCell ref="A17:A18"/>
    <mergeCell ref="B17:F17"/>
    <mergeCell ref="B18:F18"/>
    <mergeCell ref="K50:N51"/>
    <mergeCell ref="K52:N52"/>
    <mergeCell ref="A38:A41"/>
    <mergeCell ref="H38:J38"/>
    <mergeCell ref="A54:A62"/>
    <mergeCell ref="B44:E44"/>
    <mergeCell ref="B43:E43"/>
    <mergeCell ref="H39:J39"/>
    <mergeCell ref="B45:E45"/>
    <mergeCell ref="B52:E52"/>
    <mergeCell ref="B53:E53"/>
    <mergeCell ref="F44:H45"/>
    <mergeCell ref="I44:I45"/>
    <mergeCell ref="B54:H54"/>
    <mergeCell ref="I54:J54"/>
    <mergeCell ref="F56:G56"/>
    <mergeCell ref="I99:K99"/>
    <mergeCell ref="J89:K89"/>
    <mergeCell ref="B92:C92"/>
    <mergeCell ref="F92:I92"/>
    <mergeCell ref="J92:K92"/>
    <mergeCell ref="J98:K98"/>
    <mergeCell ref="F58:G58"/>
    <mergeCell ref="F55:G55"/>
    <mergeCell ref="A88:K88"/>
    <mergeCell ref="A68:A87"/>
    <mergeCell ref="D89:E89"/>
    <mergeCell ref="A89:A94"/>
    <mergeCell ref="B89:C89"/>
    <mergeCell ref="F89:I89"/>
    <mergeCell ref="B94:C94"/>
    <mergeCell ref="F94:I94"/>
    <mergeCell ref="J94:K94"/>
    <mergeCell ref="F91:I91"/>
    <mergeCell ref="J91:K91"/>
    <mergeCell ref="F68:I69"/>
    <mergeCell ref="J68:K69"/>
    <mergeCell ref="B69:E69"/>
    <mergeCell ref="B79:E79"/>
    <mergeCell ref="B80:E80"/>
    <mergeCell ref="B91:C91"/>
    <mergeCell ref="A95:D96"/>
    <mergeCell ref="E95:G96"/>
    <mergeCell ref="H95:K95"/>
    <mergeCell ref="H96:K96"/>
    <mergeCell ref="B93:C93"/>
    <mergeCell ref="F93:I93"/>
    <mergeCell ref="J93:K93"/>
    <mergeCell ref="L96:N96"/>
    <mergeCell ref="L94:N95"/>
    <mergeCell ref="B133:E133"/>
    <mergeCell ref="F133:I134"/>
    <mergeCell ref="J133:K134"/>
    <mergeCell ref="B134:E134"/>
    <mergeCell ref="B129:E129"/>
    <mergeCell ref="F129:I130"/>
    <mergeCell ref="J129:K130"/>
    <mergeCell ref="B130:E130"/>
    <mergeCell ref="B117:E117"/>
    <mergeCell ref="F117:I118"/>
    <mergeCell ref="J117:K118"/>
    <mergeCell ref="B118:E118"/>
    <mergeCell ref="B131:E131"/>
    <mergeCell ref="B123:E123"/>
    <mergeCell ref="F131:I132"/>
    <mergeCell ref="J131:K132"/>
    <mergeCell ref="B132:E132"/>
    <mergeCell ref="B122:E122"/>
    <mergeCell ref="B124:E124"/>
    <mergeCell ref="B127:E127"/>
    <mergeCell ref="J127:K128"/>
    <mergeCell ref="F123:I124"/>
    <mergeCell ref="J123:K124"/>
    <mergeCell ref="B115:E115"/>
    <mergeCell ref="F115:I116"/>
    <mergeCell ref="J115:K116"/>
    <mergeCell ref="A101:N101"/>
    <mergeCell ref="L88:N89"/>
    <mergeCell ref="B121:E121"/>
    <mergeCell ref="F121:I122"/>
    <mergeCell ref="A103:J105"/>
    <mergeCell ref="L103:N103"/>
    <mergeCell ref="K104:K105"/>
    <mergeCell ref="L104:N105"/>
    <mergeCell ref="F119:I120"/>
    <mergeCell ref="J119:K120"/>
    <mergeCell ref="B120:E120"/>
    <mergeCell ref="E97:K97"/>
    <mergeCell ref="A97:D97"/>
    <mergeCell ref="A99:H99"/>
    <mergeCell ref="A100:N100"/>
    <mergeCell ref="A98:I98"/>
    <mergeCell ref="L92:N93"/>
    <mergeCell ref="B90:C90"/>
    <mergeCell ref="F90:I90"/>
    <mergeCell ref="J90:K90"/>
    <mergeCell ref="L90:N91"/>
    <mergeCell ref="A145:K145"/>
    <mergeCell ref="B139:E139"/>
    <mergeCell ref="F139:I140"/>
    <mergeCell ref="J139:K140"/>
    <mergeCell ref="B140:E140"/>
    <mergeCell ref="B141:E141"/>
    <mergeCell ref="F141:I142"/>
    <mergeCell ref="J141:K142"/>
    <mergeCell ref="B142:E142"/>
    <mergeCell ref="A107:A144"/>
    <mergeCell ref="B107:E107"/>
    <mergeCell ref="B108:E108"/>
    <mergeCell ref="J121:K122"/>
    <mergeCell ref="B111:E111"/>
    <mergeCell ref="B116:E116"/>
    <mergeCell ref="F111:I112"/>
    <mergeCell ref="J111:K112"/>
    <mergeCell ref="B112:E112"/>
    <mergeCell ref="B113:E113"/>
    <mergeCell ref="B135:E135"/>
    <mergeCell ref="F135:I136"/>
    <mergeCell ref="J125:K126"/>
    <mergeCell ref="B126:E126"/>
    <mergeCell ref="B119:E119"/>
    <mergeCell ref="R108:S108"/>
    <mergeCell ref="B109:E109"/>
    <mergeCell ref="F109:I110"/>
    <mergeCell ref="J109:K110"/>
    <mergeCell ref="B110:E110"/>
    <mergeCell ref="B143:E143"/>
    <mergeCell ref="F143:I144"/>
    <mergeCell ref="J143:K144"/>
    <mergeCell ref="B144:E144"/>
    <mergeCell ref="J135:K136"/>
    <mergeCell ref="B136:E136"/>
    <mergeCell ref="B137:E137"/>
    <mergeCell ref="F137:I138"/>
    <mergeCell ref="J137:K138"/>
    <mergeCell ref="B138:E138"/>
    <mergeCell ref="F113:I114"/>
    <mergeCell ref="J113:K114"/>
    <mergeCell ref="B114:E114"/>
    <mergeCell ref="F127:I128"/>
    <mergeCell ref="B128:E128"/>
    <mergeCell ref="B125:E125"/>
    <mergeCell ref="F125:I126"/>
    <mergeCell ref="F107:I108"/>
    <mergeCell ref="J107:K108"/>
    <mergeCell ref="R69:S69"/>
    <mergeCell ref="B70:E70"/>
    <mergeCell ref="F70:I70"/>
    <mergeCell ref="J70:K71"/>
    <mergeCell ref="L70:N72"/>
    <mergeCell ref="B71:E71"/>
    <mergeCell ref="F71:I71"/>
    <mergeCell ref="B72:E72"/>
    <mergeCell ref="F72:I73"/>
    <mergeCell ref="J72:K73"/>
    <mergeCell ref="B73:E73"/>
    <mergeCell ref="L73:N76"/>
    <mergeCell ref="B74:E74"/>
    <mergeCell ref="F74:I75"/>
    <mergeCell ref="J74:K75"/>
    <mergeCell ref="B75:E75"/>
    <mergeCell ref="B76:E76"/>
    <mergeCell ref="F76:I77"/>
    <mergeCell ref="J76:K77"/>
    <mergeCell ref="B77:E77"/>
    <mergeCell ref="L77:N80"/>
    <mergeCell ref="B78:E78"/>
    <mergeCell ref="F78:I79"/>
    <mergeCell ref="J78:K79"/>
    <mergeCell ref="B65:G65"/>
    <mergeCell ref="H65:J65"/>
    <mergeCell ref="K65:K66"/>
    <mergeCell ref="L65:N66"/>
    <mergeCell ref="K56:N56"/>
    <mergeCell ref="M60:N60"/>
    <mergeCell ref="M58:N58"/>
    <mergeCell ref="M59:N59"/>
    <mergeCell ref="K58:L58"/>
    <mergeCell ref="K59:L59"/>
    <mergeCell ref="B56:E56"/>
    <mergeCell ref="B61:E61"/>
    <mergeCell ref="K57:N57"/>
    <mergeCell ref="F60:G60"/>
    <mergeCell ref="D64:J64"/>
    <mergeCell ref="L64:N64"/>
    <mergeCell ref="M61:N61"/>
    <mergeCell ref="B62:E62"/>
    <mergeCell ref="M62:N62"/>
    <mergeCell ref="F62:H62"/>
    <mergeCell ref="K60:L60"/>
    <mergeCell ref="K61:L61"/>
    <mergeCell ref="A64:C64"/>
    <mergeCell ref="F59:G59"/>
    <mergeCell ref="F57:G57"/>
    <mergeCell ref="K62:L62"/>
    <mergeCell ref="B55:E55"/>
    <mergeCell ref="K55:N55"/>
    <mergeCell ref="F61:G61"/>
    <mergeCell ref="B60:E60"/>
    <mergeCell ref="B58:E58"/>
    <mergeCell ref="B59:E59"/>
    <mergeCell ref="B57:E57"/>
    <mergeCell ref="I55:J55"/>
    <mergeCell ref="B84:E84"/>
    <mergeCell ref="F84:I85"/>
    <mergeCell ref="J84:K85"/>
    <mergeCell ref="B85:E85"/>
    <mergeCell ref="L85:N87"/>
    <mergeCell ref="L68:N69"/>
    <mergeCell ref="J86:K87"/>
    <mergeCell ref="B87:E87"/>
    <mergeCell ref="B67:N67"/>
    <mergeCell ref="B68:E68"/>
    <mergeCell ref="L81:N84"/>
    <mergeCell ref="F86:I87"/>
    <mergeCell ref="B83:E83"/>
    <mergeCell ref="B86:E86"/>
    <mergeCell ref="F80:I81"/>
    <mergeCell ref="J80:K81"/>
    <mergeCell ref="B81:E81"/>
    <mergeCell ref="B82:E82"/>
    <mergeCell ref="F82:I83"/>
    <mergeCell ref="J82:K83"/>
    <mergeCell ref="K43:N43"/>
    <mergeCell ref="H36:J36"/>
    <mergeCell ref="H40:J40"/>
    <mergeCell ref="K41:N41"/>
    <mergeCell ref="K35:L35"/>
    <mergeCell ref="M35:N35"/>
    <mergeCell ref="K54:N54"/>
    <mergeCell ref="B46:E46"/>
    <mergeCell ref="K37:N37"/>
    <mergeCell ref="B47:E47"/>
    <mergeCell ref="B48:E48"/>
    <mergeCell ref="B49:E49"/>
    <mergeCell ref="B42:E42"/>
    <mergeCell ref="F42:I43"/>
    <mergeCell ref="K47:N47"/>
    <mergeCell ref="K49:L49"/>
    <mergeCell ref="K44:N45"/>
    <mergeCell ref="M36:N36"/>
    <mergeCell ref="K53:N53"/>
    <mergeCell ref="K48:N48"/>
    <mergeCell ref="K42:N42"/>
    <mergeCell ref="B51:E51"/>
    <mergeCell ref="H41:J41"/>
    <mergeCell ref="H37:J37"/>
    <mergeCell ref="G34:G35"/>
    <mergeCell ref="G36:G37"/>
    <mergeCell ref="B36:F36"/>
    <mergeCell ref="B34:F35"/>
    <mergeCell ref="G38:G39"/>
    <mergeCell ref="B38:F39"/>
    <mergeCell ref="G40:G41"/>
    <mergeCell ref="B40:F40"/>
    <mergeCell ref="H34:J34"/>
    <mergeCell ref="H35:J35"/>
    <mergeCell ref="B41:F41"/>
    <mergeCell ref="F46:H47"/>
    <mergeCell ref="F48:H49"/>
    <mergeCell ref="F50:H51"/>
    <mergeCell ref="F52:H53"/>
    <mergeCell ref="I46:I47"/>
    <mergeCell ref="I48:I49"/>
    <mergeCell ref="I50:I51"/>
    <mergeCell ref="I52:I53"/>
    <mergeCell ref="R8:R9"/>
    <mergeCell ref="B9:G9"/>
    <mergeCell ref="H9:J9"/>
    <mergeCell ref="L9:M9"/>
    <mergeCell ref="A8:C8"/>
    <mergeCell ref="D8:J8"/>
    <mergeCell ref="K8:K9"/>
    <mergeCell ref="L8:M8"/>
    <mergeCell ref="N8:N9"/>
    <mergeCell ref="P8:P9"/>
    <mergeCell ref="Q30:Q31"/>
    <mergeCell ref="D22:E22"/>
    <mergeCell ref="G11:J11"/>
    <mergeCell ref="G12:J12"/>
    <mergeCell ref="B14:F14"/>
    <mergeCell ref="K24:M25"/>
    <mergeCell ref="H25:J26"/>
    <mergeCell ref="B21:C21"/>
    <mergeCell ref="D25:E25"/>
    <mergeCell ref="K26:N28"/>
    <mergeCell ref="D26:E26"/>
    <mergeCell ref="I23:J23"/>
    <mergeCell ref="D30:E30"/>
    <mergeCell ref="G19:J19"/>
    <mergeCell ref="G20:J20"/>
    <mergeCell ref="B24:J24"/>
    <mergeCell ref="A42:A53"/>
    <mergeCell ref="A1:N1"/>
    <mergeCell ref="B2:N2"/>
    <mergeCell ref="B3:N3"/>
    <mergeCell ref="B4:N4"/>
    <mergeCell ref="A5:N5"/>
    <mergeCell ref="A6:N6"/>
    <mergeCell ref="A12:A13"/>
    <mergeCell ref="B12:C13"/>
    <mergeCell ref="D12:F13"/>
    <mergeCell ref="B11:C11"/>
    <mergeCell ref="D11:F11"/>
    <mergeCell ref="G13:J13"/>
    <mergeCell ref="N24:N25"/>
    <mergeCell ref="A28:J28"/>
    <mergeCell ref="A29:A32"/>
    <mergeCell ref="B23:C23"/>
    <mergeCell ref="D23:F23"/>
    <mergeCell ref="K29:N33"/>
    <mergeCell ref="G31:H31"/>
    <mergeCell ref="I31:J31"/>
    <mergeCell ref="B32:J32"/>
    <mergeCell ref="K11:N23"/>
    <mergeCell ref="D33:E33"/>
    <mergeCell ref="L98:N98"/>
    <mergeCell ref="L97:N97"/>
    <mergeCell ref="L99:N99"/>
    <mergeCell ref="K46:N46"/>
    <mergeCell ref="B50:E50"/>
    <mergeCell ref="K38:N40"/>
    <mergeCell ref="A14:A15"/>
    <mergeCell ref="G15:J15"/>
    <mergeCell ref="B16:F16"/>
    <mergeCell ref="G16:J16"/>
    <mergeCell ref="B15:D15"/>
    <mergeCell ref="E15:F15"/>
    <mergeCell ref="H17:J17"/>
    <mergeCell ref="K34:N34"/>
    <mergeCell ref="G14:J14"/>
    <mergeCell ref="H18:J18"/>
    <mergeCell ref="B31:C31"/>
    <mergeCell ref="D31:F31"/>
    <mergeCell ref="B29:C29"/>
    <mergeCell ref="D29:J29"/>
    <mergeCell ref="A34:A37"/>
    <mergeCell ref="B37:F37"/>
    <mergeCell ref="A21:A24"/>
    <mergeCell ref="D21:J21"/>
  </mergeCells>
  <phoneticPr fontId="2" type="Hiragana"/>
  <conditionalFormatting sqref="N24">
    <cfRule type="expression" dxfId="398" priority="497" stopIfTrue="1">
      <formula>$N$24=""</formula>
    </cfRule>
  </conditionalFormatting>
  <conditionalFormatting sqref="G14">
    <cfRule type="expression" dxfId="397" priority="496" stopIfTrue="1">
      <formula>$G$14=""</formula>
    </cfRule>
  </conditionalFormatting>
  <conditionalFormatting sqref="K29">
    <cfRule type="expression" dxfId="396" priority="495" stopIfTrue="1">
      <formula>$K$29=""</formula>
    </cfRule>
  </conditionalFormatting>
  <conditionalFormatting sqref="K42">
    <cfRule type="expression" dxfId="395" priority="494" stopIfTrue="1">
      <formula>$K$42=""</formula>
    </cfRule>
  </conditionalFormatting>
  <conditionalFormatting sqref="K44">
    <cfRule type="expression" dxfId="394" priority="493" stopIfTrue="1">
      <formula>$K$44=""</formula>
    </cfRule>
  </conditionalFormatting>
  <conditionalFormatting sqref="G12">
    <cfRule type="expression" dxfId="393" priority="492" stopIfTrue="1">
      <formula>$G$12=""</formula>
    </cfRule>
  </conditionalFormatting>
  <conditionalFormatting sqref="G16">
    <cfRule type="expression" dxfId="392" priority="490" stopIfTrue="1">
      <formula>$G$16=""</formula>
    </cfRule>
  </conditionalFormatting>
  <conditionalFormatting sqref="H17">
    <cfRule type="expression" dxfId="391" priority="489" stopIfTrue="1">
      <formula>AND($G$16&lt;&gt;"",$G$17&lt;&gt;"",$H$17="")</formula>
    </cfRule>
  </conditionalFormatting>
  <conditionalFormatting sqref="B11">
    <cfRule type="expression" dxfId="390" priority="488" stopIfTrue="1">
      <formula>$B$11=""</formula>
    </cfRule>
  </conditionalFormatting>
  <conditionalFormatting sqref="B12">
    <cfRule type="expression" dxfId="389" priority="487" stopIfTrue="1">
      <formula>$B$12=""</formula>
    </cfRule>
  </conditionalFormatting>
  <conditionalFormatting sqref="D21:J21">
    <cfRule type="expression" dxfId="388" priority="485" stopIfTrue="1">
      <formula>$D$21=""</formula>
    </cfRule>
  </conditionalFormatting>
  <conditionalFormatting sqref="D22">
    <cfRule type="expression" dxfId="387" priority="484" stopIfTrue="1">
      <formula>$D$22=""</formula>
    </cfRule>
  </conditionalFormatting>
  <conditionalFormatting sqref="G22">
    <cfRule type="expression" dxfId="386" priority="483" stopIfTrue="1">
      <formula>$G$22=""</formula>
    </cfRule>
  </conditionalFormatting>
  <conditionalFormatting sqref="D23">
    <cfRule type="expression" dxfId="385" priority="482" stopIfTrue="1">
      <formula>$D$23=""</formula>
    </cfRule>
  </conditionalFormatting>
  <conditionalFormatting sqref="I23">
    <cfRule type="expression" dxfId="384" priority="481" stopIfTrue="1">
      <formula>$I$23=""</formula>
    </cfRule>
  </conditionalFormatting>
  <conditionalFormatting sqref="B24:J24">
    <cfRule type="expression" dxfId="383" priority="480" stopIfTrue="1">
      <formula>$B$24=""</formula>
    </cfRule>
  </conditionalFormatting>
  <conditionalFormatting sqref="D29:J29">
    <cfRule type="expression" dxfId="382" priority="473" stopIfTrue="1">
      <formula>$D$29=""</formula>
    </cfRule>
  </conditionalFormatting>
  <conditionalFormatting sqref="I31:J31">
    <cfRule type="expression" dxfId="381" priority="470" stopIfTrue="1">
      <formula>$I$31=""</formula>
    </cfRule>
  </conditionalFormatting>
  <conditionalFormatting sqref="B32:J32">
    <cfRule type="expression" dxfId="380" priority="469" stopIfTrue="1">
      <formula>$B$32=""</formula>
    </cfRule>
  </conditionalFormatting>
  <conditionalFormatting sqref="B33">
    <cfRule type="expression" dxfId="379" priority="468" stopIfTrue="1">
      <formula>$B$33=""</formula>
    </cfRule>
  </conditionalFormatting>
  <conditionalFormatting sqref="D33">
    <cfRule type="expression" dxfId="378" priority="467" stopIfTrue="1">
      <formula>$D$33=""</formula>
    </cfRule>
  </conditionalFormatting>
  <conditionalFormatting sqref="G33">
    <cfRule type="expression" dxfId="377" priority="466" stopIfTrue="1">
      <formula>$G$33=""</formula>
    </cfRule>
  </conditionalFormatting>
  <conditionalFormatting sqref="J98">
    <cfRule type="expression" dxfId="376" priority="465" stopIfTrue="1">
      <formula>$J$98=""</formula>
    </cfRule>
  </conditionalFormatting>
  <conditionalFormatting sqref="B34">
    <cfRule type="expression" dxfId="375" priority="464" stopIfTrue="1">
      <formula>$B$34=""</formula>
    </cfRule>
  </conditionalFormatting>
  <conditionalFormatting sqref="G34">
    <cfRule type="expression" dxfId="374" priority="463" stopIfTrue="1">
      <formula>$G$34=""</formula>
    </cfRule>
  </conditionalFormatting>
  <conditionalFormatting sqref="H35:J35">
    <cfRule type="expression" dxfId="373" priority="254">
      <formula>$H$35=""</formula>
    </cfRule>
  </conditionalFormatting>
  <conditionalFormatting sqref="H37:J37">
    <cfRule type="expression" dxfId="372" priority="253">
      <formula>$H$37=""</formula>
    </cfRule>
  </conditionalFormatting>
  <conditionalFormatting sqref="B37">
    <cfRule type="expression" dxfId="371" priority="461" stopIfTrue="1">
      <formula>$B$37=""</formula>
    </cfRule>
  </conditionalFormatting>
  <conditionalFormatting sqref="H39:J39">
    <cfRule type="expression" dxfId="370" priority="459" stopIfTrue="1">
      <formula>$H$39=""</formula>
    </cfRule>
  </conditionalFormatting>
  <conditionalFormatting sqref="H41:J41">
    <cfRule type="expression" dxfId="369" priority="458" stopIfTrue="1">
      <formula>$H$41=""</formula>
    </cfRule>
  </conditionalFormatting>
  <conditionalFormatting sqref="B38">
    <cfRule type="expression" dxfId="368" priority="457" stopIfTrue="1">
      <formula>$B$38=""</formula>
    </cfRule>
  </conditionalFormatting>
  <conditionalFormatting sqref="B41">
    <cfRule type="expression" dxfId="367" priority="135">
      <formula>$B$41&lt;&gt;""</formula>
    </cfRule>
    <cfRule type="expression" dxfId="366" priority="136">
      <formula>$B$38&lt;&gt;""</formula>
    </cfRule>
  </conditionalFormatting>
  <conditionalFormatting sqref="F44">
    <cfRule type="expression" dxfId="365" priority="455" stopIfTrue="1">
      <formula>$F$44=""</formula>
    </cfRule>
  </conditionalFormatting>
  <conditionalFormatting sqref="F46 I46">
    <cfRule type="expression" dxfId="364" priority="454" stopIfTrue="1">
      <formula>$F$46=""</formula>
    </cfRule>
  </conditionalFormatting>
  <conditionalFormatting sqref="F50 I50">
    <cfRule type="expression" dxfId="363" priority="452" stopIfTrue="1">
      <formula>$F$50=""</formula>
    </cfRule>
  </conditionalFormatting>
  <conditionalFormatting sqref="J46">
    <cfRule type="expression" dxfId="362" priority="451" stopIfTrue="1">
      <formula>$J$46=""</formula>
    </cfRule>
  </conditionalFormatting>
  <conditionalFormatting sqref="J47">
    <cfRule type="expression" dxfId="361" priority="450" stopIfTrue="1">
      <formula>$J$47=""</formula>
    </cfRule>
  </conditionalFormatting>
  <conditionalFormatting sqref="J62">
    <cfRule type="expression" dxfId="360" priority="440" stopIfTrue="1">
      <formula>$J$62&lt;&gt;""</formula>
    </cfRule>
    <cfRule type="expression" dxfId="359" priority="445" stopIfTrue="1">
      <formula>$I$62="取得見込"</formula>
    </cfRule>
  </conditionalFormatting>
  <conditionalFormatting sqref="B67:N67">
    <cfRule type="expression" dxfId="358" priority="438" stopIfTrue="1">
      <formula>$B$67=""</formula>
    </cfRule>
  </conditionalFormatting>
  <conditionalFormatting sqref="J70:K71">
    <cfRule type="expression" dxfId="357" priority="436" stopIfTrue="1">
      <formula>$J$70&lt;&gt;""</formula>
    </cfRule>
    <cfRule type="expression" dxfId="356" priority="437" stopIfTrue="1">
      <formula>$F$70&lt;&gt;""</formula>
    </cfRule>
  </conditionalFormatting>
  <conditionalFormatting sqref="J72:K87">
    <cfRule type="expression" dxfId="355" priority="115" stopIfTrue="1">
      <formula>$J72&lt;&gt;""</formula>
    </cfRule>
  </conditionalFormatting>
  <conditionalFormatting sqref="K49">
    <cfRule type="expression" dxfId="354" priority="433" stopIfTrue="1">
      <formula>$K$49=""</formula>
    </cfRule>
  </conditionalFormatting>
  <conditionalFormatting sqref="M49">
    <cfRule type="expression" dxfId="353" priority="431" stopIfTrue="1">
      <formula>$M$49&lt;&gt;""</formula>
    </cfRule>
    <cfRule type="expression" dxfId="352" priority="432" stopIfTrue="1">
      <formula>$K$49="有"</formula>
    </cfRule>
  </conditionalFormatting>
  <conditionalFormatting sqref="L90">
    <cfRule type="expression" dxfId="351" priority="430" stopIfTrue="1">
      <formula>$L$90=""</formula>
    </cfRule>
  </conditionalFormatting>
  <conditionalFormatting sqref="B71:E71">
    <cfRule type="expression" dxfId="350" priority="396" stopIfTrue="1">
      <formula>$B$71&lt;&gt;""</formula>
    </cfRule>
  </conditionalFormatting>
  <conditionalFormatting sqref="G36">
    <cfRule type="expression" dxfId="349" priority="428" stopIfTrue="1">
      <formula>$G$36=""</formula>
    </cfRule>
  </conditionalFormatting>
  <conditionalFormatting sqref="G38 G40">
    <cfRule type="expression" dxfId="348" priority="427" stopIfTrue="1">
      <formula>$B$38&lt;&gt;""</formula>
    </cfRule>
  </conditionalFormatting>
  <conditionalFormatting sqref="G38">
    <cfRule type="expression" dxfId="347" priority="426" stopIfTrue="1">
      <formula>$G$38&lt;&gt;""</formula>
    </cfRule>
  </conditionalFormatting>
  <conditionalFormatting sqref="G40">
    <cfRule type="expression" dxfId="346" priority="425" stopIfTrue="1">
      <formula>$G$40&lt;&gt;""</formula>
    </cfRule>
  </conditionalFormatting>
  <conditionalFormatting sqref="L9:M9">
    <cfRule type="expression" dxfId="345" priority="424">
      <formula>$L$9&lt;&gt;""</formula>
    </cfRule>
  </conditionalFormatting>
  <conditionalFormatting sqref="L64:N64">
    <cfRule type="expression" dxfId="344" priority="423">
      <formula>$L$64&lt;&gt;""</formula>
    </cfRule>
  </conditionalFormatting>
  <conditionalFormatting sqref="L65:N66">
    <cfRule type="expression" dxfId="343" priority="422">
      <formula>$L$65&lt;&gt;""</formula>
    </cfRule>
  </conditionalFormatting>
  <conditionalFormatting sqref="N49">
    <cfRule type="expression" dxfId="342" priority="421">
      <formula>$M$49&lt;&gt;""</formula>
    </cfRule>
  </conditionalFormatting>
  <conditionalFormatting sqref="B46:E46">
    <cfRule type="expression" dxfId="341" priority="420">
      <formula>$B$46=""</formula>
    </cfRule>
  </conditionalFormatting>
  <conditionalFormatting sqref="B47:E47">
    <cfRule type="expression" dxfId="340" priority="419">
      <formula>$B$47=""</formula>
    </cfRule>
  </conditionalFormatting>
  <conditionalFormatting sqref="B48:E48">
    <cfRule type="expression" dxfId="339" priority="417">
      <formula>$B$48&lt;&gt;""</formula>
    </cfRule>
    <cfRule type="expression" dxfId="338" priority="418">
      <formula>$F$48&lt;&gt;""</formula>
    </cfRule>
  </conditionalFormatting>
  <conditionalFormatting sqref="B49:E49">
    <cfRule type="expression" dxfId="337" priority="415">
      <formula>$B$49&lt;&gt;""</formula>
    </cfRule>
    <cfRule type="expression" dxfId="336" priority="416">
      <formula>$F$48&lt;&gt;""</formula>
    </cfRule>
  </conditionalFormatting>
  <conditionalFormatting sqref="B50:E50">
    <cfRule type="expression" dxfId="335" priority="413">
      <formula>$B$50&lt;&gt;""</formula>
    </cfRule>
    <cfRule type="expression" dxfId="334" priority="414">
      <formula>$F$50&lt;&gt;""</formula>
    </cfRule>
  </conditionalFormatting>
  <conditionalFormatting sqref="B51:E51">
    <cfRule type="expression" dxfId="333" priority="411">
      <formula>$B$51&lt;&gt;""</formula>
    </cfRule>
    <cfRule type="expression" dxfId="332" priority="412">
      <formula>$F$50&lt;&gt;""</formula>
    </cfRule>
  </conditionalFormatting>
  <conditionalFormatting sqref="J48:J49">
    <cfRule type="expression" dxfId="331" priority="410">
      <formula>$F$48&lt;&gt;""</formula>
    </cfRule>
  </conditionalFormatting>
  <conditionalFormatting sqref="J48">
    <cfRule type="expression" dxfId="330" priority="409">
      <formula>$J$48&lt;&gt;""</formula>
    </cfRule>
  </conditionalFormatting>
  <conditionalFormatting sqref="J49">
    <cfRule type="expression" dxfId="329" priority="408">
      <formula>$J$49&lt;&gt;""</formula>
    </cfRule>
  </conditionalFormatting>
  <conditionalFormatting sqref="J50:J51">
    <cfRule type="expression" dxfId="328" priority="407">
      <formula>$F$50&lt;&gt;""</formula>
    </cfRule>
  </conditionalFormatting>
  <conditionalFormatting sqref="J50">
    <cfRule type="expression" dxfId="327" priority="406">
      <formula>$J$50&lt;&gt;""</formula>
    </cfRule>
  </conditionalFormatting>
  <conditionalFormatting sqref="J51">
    <cfRule type="expression" dxfId="326" priority="405">
      <formula>$J$51&lt;&gt;""</formula>
    </cfRule>
  </conditionalFormatting>
  <conditionalFormatting sqref="B57:E57">
    <cfRule type="expression" dxfId="325" priority="401">
      <formula>$B$57&lt;&gt;""</formula>
    </cfRule>
    <cfRule type="expression" dxfId="324" priority="402">
      <formula>$F$57&lt;&gt;""</formula>
    </cfRule>
  </conditionalFormatting>
  <conditionalFormatting sqref="B58:E58">
    <cfRule type="expression" dxfId="323" priority="399">
      <formula>$B$58&lt;&gt;""</formula>
    </cfRule>
    <cfRule type="expression" dxfId="322" priority="400">
      <formula>$F$58&lt;&gt;""</formula>
    </cfRule>
  </conditionalFormatting>
  <conditionalFormatting sqref="B59:E59">
    <cfRule type="expression" dxfId="321" priority="397">
      <formula>$B$59&lt;&gt;""</formula>
    </cfRule>
    <cfRule type="expression" dxfId="320" priority="398">
      <formula>$F$59&lt;&gt;""</formula>
    </cfRule>
  </conditionalFormatting>
  <conditionalFormatting sqref="B70:E70">
    <cfRule type="expression" dxfId="319" priority="371">
      <formula>$B$70&lt;&gt;""</formula>
    </cfRule>
  </conditionalFormatting>
  <conditionalFormatting sqref="B72:E73">
    <cfRule type="expression" dxfId="318" priority="395">
      <formula>$F$72&lt;&gt;""</formula>
    </cfRule>
  </conditionalFormatting>
  <conditionalFormatting sqref="B74:E75">
    <cfRule type="expression" dxfId="317" priority="394">
      <formula>$F$74&lt;&gt;""</formula>
    </cfRule>
  </conditionalFormatting>
  <conditionalFormatting sqref="B76:E77">
    <cfRule type="expression" dxfId="316" priority="393">
      <formula>$F$76&lt;&gt;""</formula>
    </cfRule>
  </conditionalFormatting>
  <conditionalFormatting sqref="B78:E79">
    <cfRule type="expression" dxfId="315" priority="392">
      <formula>$F$78&lt;&gt;""</formula>
    </cfRule>
  </conditionalFormatting>
  <conditionalFormatting sqref="B80:E81">
    <cfRule type="expression" dxfId="314" priority="391">
      <formula>$F$80&lt;&gt;""</formula>
    </cfRule>
  </conditionalFormatting>
  <conditionalFormatting sqref="B82:E83">
    <cfRule type="expression" dxfId="313" priority="390">
      <formula>$F$82&lt;&gt;""</formula>
    </cfRule>
  </conditionalFormatting>
  <conditionalFormatting sqref="B84:E85">
    <cfRule type="expression" dxfId="312" priority="389">
      <formula>$F$84&lt;&gt;""</formula>
    </cfRule>
  </conditionalFormatting>
  <conditionalFormatting sqref="B86:E87">
    <cfRule type="expression" dxfId="311" priority="388">
      <formula>$F$86&lt;&gt;""</formula>
    </cfRule>
  </conditionalFormatting>
  <conditionalFormatting sqref="B72:E72">
    <cfRule type="expression" dxfId="310" priority="387">
      <formula>$B$72&lt;&gt;""</formula>
    </cfRule>
  </conditionalFormatting>
  <conditionalFormatting sqref="B73:E73">
    <cfRule type="expression" dxfId="309" priority="386">
      <formula>$B$73&lt;&gt;""</formula>
    </cfRule>
  </conditionalFormatting>
  <conditionalFormatting sqref="B74:E74">
    <cfRule type="expression" dxfId="308" priority="385">
      <formula>$B$74&lt;&gt;""</formula>
    </cfRule>
  </conditionalFormatting>
  <conditionalFormatting sqref="B75:E75">
    <cfRule type="expression" dxfId="307" priority="384">
      <formula>$B$75&lt;&gt;""</formula>
    </cfRule>
  </conditionalFormatting>
  <conditionalFormatting sqref="B76:E76">
    <cfRule type="expression" dxfId="306" priority="383">
      <formula>$B$76&lt;&gt;""</formula>
    </cfRule>
  </conditionalFormatting>
  <conditionalFormatting sqref="B77:E77">
    <cfRule type="expression" dxfId="305" priority="382">
      <formula>$B$77&lt;&gt;""</formula>
    </cfRule>
  </conditionalFormatting>
  <conditionalFormatting sqref="B78:E78">
    <cfRule type="expression" dxfId="304" priority="381">
      <formula>$B$78&lt;&gt;""</formula>
    </cfRule>
  </conditionalFormatting>
  <conditionalFormatting sqref="B79:E79">
    <cfRule type="expression" dxfId="303" priority="380">
      <formula>$B$79&lt;&gt;""</formula>
    </cfRule>
  </conditionalFormatting>
  <conditionalFormatting sqref="B80:E80">
    <cfRule type="expression" dxfId="302" priority="379">
      <formula>$B$80&lt;&gt;""</formula>
    </cfRule>
  </conditionalFormatting>
  <conditionalFormatting sqref="B81:E81">
    <cfRule type="expression" dxfId="301" priority="378">
      <formula>$B$81&lt;&gt;""</formula>
    </cfRule>
  </conditionalFormatting>
  <conditionalFormatting sqref="B82:E82">
    <cfRule type="expression" dxfId="300" priority="377">
      <formula>$B$82&lt;&gt;""</formula>
    </cfRule>
  </conditionalFormatting>
  <conditionalFormatting sqref="B83:E83">
    <cfRule type="expression" dxfId="299" priority="376">
      <formula>$B$83&lt;&gt;""</formula>
    </cfRule>
  </conditionalFormatting>
  <conditionalFormatting sqref="B84:E84">
    <cfRule type="expression" dxfId="298" priority="375">
      <formula>$B$84&lt;&gt;""</formula>
    </cfRule>
  </conditionalFormatting>
  <conditionalFormatting sqref="B85:E85">
    <cfRule type="expression" dxfId="297" priority="374">
      <formula>$B$85&lt;&gt;""</formula>
    </cfRule>
  </conditionalFormatting>
  <conditionalFormatting sqref="B86:E86">
    <cfRule type="expression" dxfId="296" priority="373">
      <formula>$B$86&lt;&gt;""</formula>
    </cfRule>
  </conditionalFormatting>
  <conditionalFormatting sqref="B87:E87">
    <cfRule type="expression" dxfId="295" priority="372">
      <formula>$B$87&lt;&gt;""</formula>
    </cfRule>
  </conditionalFormatting>
  <conditionalFormatting sqref="B70:E71">
    <cfRule type="expression" dxfId="294" priority="429">
      <formula>$F$70&lt;&gt;""</formula>
    </cfRule>
  </conditionalFormatting>
  <conditionalFormatting sqref="F70:I70">
    <cfRule type="expression" dxfId="293" priority="369">
      <formula>$F$70=""</formula>
    </cfRule>
  </conditionalFormatting>
  <conditionalFormatting sqref="F72:I73">
    <cfRule type="expression" dxfId="292" priority="368">
      <formula>$F$72=""</formula>
    </cfRule>
  </conditionalFormatting>
  <conditionalFormatting sqref="F74:I75">
    <cfRule type="expression" dxfId="291" priority="367">
      <formula>$F$74=""</formula>
    </cfRule>
  </conditionalFormatting>
  <conditionalFormatting sqref="F76:I77">
    <cfRule type="expression" dxfId="290" priority="366">
      <formula>$F$76=""</formula>
    </cfRule>
  </conditionalFormatting>
  <conditionalFormatting sqref="F78:I79">
    <cfRule type="expression" dxfId="289" priority="365">
      <formula>$F$78=""</formula>
    </cfRule>
  </conditionalFormatting>
  <conditionalFormatting sqref="F80:I81">
    <cfRule type="expression" dxfId="288" priority="364">
      <formula>$F$80=""</formula>
    </cfRule>
  </conditionalFormatting>
  <conditionalFormatting sqref="F82:I83">
    <cfRule type="expression" dxfId="287" priority="363">
      <formula>$F$82=""</formula>
    </cfRule>
  </conditionalFormatting>
  <conditionalFormatting sqref="F84:I85">
    <cfRule type="expression" dxfId="286" priority="362">
      <formula>$F$84=""</formula>
    </cfRule>
  </conditionalFormatting>
  <conditionalFormatting sqref="F86:I87">
    <cfRule type="expression" dxfId="285" priority="361">
      <formula>$F$86=""</formula>
    </cfRule>
  </conditionalFormatting>
  <conditionalFormatting sqref="D90">
    <cfRule type="expression" dxfId="284" priority="360">
      <formula>$D$90=""</formula>
    </cfRule>
  </conditionalFormatting>
  <conditionalFormatting sqref="D91">
    <cfRule type="expression" dxfId="283" priority="359">
      <formula>$D$91=""</formula>
    </cfRule>
  </conditionalFormatting>
  <conditionalFormatting sqref="D92">
    <cfRule type="expression" dxfId="282" priority="358">
      <formula>$D$92=""</formula>
    </cfRule>
  </conditionalFormatting>
  <conditionalFormatting sqref="D93">
    <cfRule type="expression" dxfId="281" priority="357">
      <formula>$D$93=""</formula>
    </cfRule>
  </conditionalFormatting>
  <conditionalFormatting sqref="D94">
    <cfRule type="expression" dxfId="280" priority="356">
      <formula>$D$94=""</formula>
    </cfRule>
  </conditionalFormatting>
  <conditionalFormatting sqref="F90:I90">
    <cfRule type="expression" dxfId="279" priority="355">
      <formula>$F$90=""</formula>
    </cfRule>
  </conditionalFormatting>
  <conditionalFormatting sqref="F91:I91">
    <cfRule type="expression" dxfId="278" priority="354">
      <formula>$F$91=""</formula>
    </cfRule>
  </conditionalFormatting>
  <conditionalFormatting sqref="F92:I92">
    <cfRule type="expression" dxfId="277" priority="353">
      <formula>$F$92=""</formula>
    </cfRule>
  </conditionalFormatting>
  <conditionalFormatting sqref="F93:I93">
    <cfRule type="expression" dxfId="276" priority="352">
      <formula>$F$93=""</formula>
    </cfRule>
  </conditionalFormatting>
  <conditionalFormatting sqref="F94:I94">
    <cfRule type="expression" dxfId="275" priority="351">
      <formula>$F$94=""</formula>
    </cfRule>
  </conditionalFormatting>
  <conditionalFormatting sqref="J90:K90">
    <cfRule type="expression" dxfId="274" priority="350">
      <formula>$J$90=""</formula>
    </cfRule>
  </conditionalFormatting>
  <conditionalFormatting sqref="J91:K91">
    <cfRule type="expression" dxfId="273" priority="349">
      <formula>$J$91=""</formula>
    </cfRule>
  </conditionalFormatting>
  <conditionalFormatting sqref="J92:K92">
    <cfRule type="expression" dxfId="272" priority="348">
      <formula>$J$92=""</formula>
    </cfRule>
  </conditionalFormatting>
  <conditionalFormatting sqref="J93:K93">
    <cfRule type="expression" dxfId="271" priority="347">
      <formula>$J$93=""</formula>
    </cfRule>
  </conditionalFormatting>
  <conditionalFormatting sqref="J94:K94">
    <cfRule type="expression" dxfId="270" priority="346">
      <formula>$J$94=""</formula>
    </cfRule>
  </conditionalFormatting>
  <conditionalFormatting sqref="E95">
    <cfRule type="expression" dxfId="269" priority="345">
      <formula>$E$95=""</formula>
    </cfRule>
  </conditionalFormatting>
  <conditionalFormatting sqref="D12:F13">
    <cfRule type="expression" dxfId="268" priority="341">
      <formula>$D$12=""</formula>
    </cfRule>
  </conditionalFormatting>
  <conditionalFormatting sqref="D11:F11">
    <cfRule type="expression" dxfId="267" priority="340">
      <formula>$D$11=""</formula>
    </cfRule>
  </conditionalFormatting>
  <conditionalFormatting sqref="H18">
    <cfRule type="expression" dxfId="266" priority="339" stopIfTrue="1">
      <formula>AND($G$18&lt;&gt;"",$H$17&lt;&gt;"",$H$18="")</formula>
    </cfRule>
  </conditionalFormatting>
  <conditionalFormatting sqref="B45:E45">
    <cfRule type="expression" dxfId="265" priority="337">
      <formula>$B$45=""</formula>
    </cfRule>
  </conditionalFormatting>
  <conditionalFormatting sqref="B110">
    <cfRule type="expression" dxfId="264" priority="292" stopIfTrue="1">
      <formula>$B110&lt;&gt;""</formula>
    </cfRule>
  </conditionalFormatting>
  <conditionalFormatting sqref="B109">
    <cfRule type="expression" dxfId="263" priority="114">
      <formula>$B109&lt;&gt;""</formula>
    </cfRule>
  </conditionalFormatting>
  <conditionalFormatting sqref="F109">
    <cfRule type="expression" dxfId="262" priority="331">
      <formula>$F109=""</formula>
    </cfRule>
  </conditionalFormatting>
  <conditionalFormatting sqref="L103:N103">
    <cfRule type="expression" dxfId="261" priority="330">
      <formula>$L$64&lt;&gt;""</formula>
    </cfRule>
  </conditionalFormatting>
  <conditionalFormatting sqref="L104:N104">
    <cfRule type="expression" dxfId="260" priority="329">
      <formula>$L$65&lt;&gt;""</formula>
    </cfRule>
  </conditionalFormatting>
  <conditionalFormatting sqref="H25">
    <cfRule type="expression" dxfId="259" priority="327">
      <formula>OR(AND($B$25&lt;&gt;"",$D$25&lt;&gt;"",$G$25&lt;&gt;""),AND($B$26&lt;&gt;"",$D$26&lt;&gt;"",$G$26&lt;&gt;""))</formula>
    </cfRule>
  </conditionalFormatting>
  <conditionalFormatting sqref="B111">
    <cfRule type="expression" dxfId="258" priority="113">
      <formula>$B111&lt;&gt;""</formula>
    </cfRule>
  </conditionalFormatting>
  <conditionalFormatting sqref="B113">
    <cfRule type="expression" dxfId="257" priority="112">
      <formula>$B113&lt;&gt;""</formula>
    </cfRule>
  </conditionalFormatting>
  <conditionalFormatting sqref="B115">
    <cfRule type="expression" dxfId="256" priority="111">
      <formula>$B115&lt;&gt;""</formula>
    </cfRule>
  </conditionalFormatting>
  <conditionalFormatting sqref="B117">
    <cfRule type="expression" dxfId="255" priority="110">
      <formula>$B117&lt;&gt;""</formula>
    </cfRule>
  </conditionalFormatting>
  <conditionalFormatting sqref="B119">
    <cfRule type="expression" dxfId="254" priority="109">
      <formula>$B119&lt;&gt;""</formula>
    </cfRule>
  </conditionalFormatting>
  <conditionalFormatting sqref="B121">
    <cfRule type="expression" dxfId="253" priority="108">
      <formula>$B121&lt;&gt;""</formula>
    </cfRule>
  </conditionalFormatting>
  <conditionalFormatting sqref="B123">
    <cfRule type="expression" dxfId="252" priority="107">
      <formula>$B123&lt;&gt;""</formula>
    </cfRule>
  </conditionalFormatting>
  <conditionalFormatting sqref="B125">
    <cfRule type="expression" dxfId="251" priority="106">
      <formula>$B125&lt;&gt;""</formula>
    </cfRule>
  </conditionalFormatting>
  <conditionalFormatting sqref="B127">
    <cfRule type="expression" dxfId="250" priority="105">
      <formula>$B127&lt;&gt;""</formula>
    </cfRule>
  </conditionalFormatting>
  <conditionalFormatting sqref="B129">
    <cfRule type="expression" dxfId="249" priority="104">
      <formula>$B129&lt;&gt;""</formula>
    </cfRule>
  </conditionalFormatting>
  <conditionalFormatting sqref="B131">
    <cfRule type="expression" dxfId="248" priority="103">
      <formula>$B131&lt;&gt;""</formula>
    </cfRule>
  </conditionalFormatting>
  <conditionalFormatting sqref="B133">
    <cfRule type="expression" dxfId="247" priority="102">
      <formula>$B133&lt;&gt;""</formula>
    </cfRule>
  </conditionalFormatting>
  <conditionalFormatting sqref="B135">
    <cfRule type="expression" dxfId="246" priority="101">
      <formula>$B135&lt;&gt;""</formula>
    </cfRule>
  </conditionalFormatting>
  <conditionalFormatting sqref="B137">
    <cfRule type="expression" dxfId="245" priority="100">
      <formula>$B137&lt;&gt;""</formula>
    </cfRule>
  </conditionalFormatting>
  <conditionalFormatting sqref="B139">
    <cfRule type="expression" dxfId="244" priority="99">
      <formula>$B139&lt;&gt;""</formula>
    </cfRule>
  </conditionalFormatting>
  <conditionalFormatting sqref="B141">
    <cfRule type="expression" dxfId="243" priority="98">
      <formula>$B141&lt;&gt;""</formula>
    </cfRule>
  </conditionalFormatting>
  <conditionalFormatting sqref="B143">
    <cfRule type="expression" dxfId="242" priority="97">
      <formula>$B143&lt;&gt;""</formula>
    </cfRule>
  </conditionalFormatting>
  <conditionalFormatting sqref="B112">
    <cfRule type="expression" dxfId="241" priority="290" stopIfTrue="1">
      <formula>$B112&lt;&gt;""</formula>
    </cfRule>
  </conditionalFormatting>
  <conditionalFormatting sqref="B114">
    <cfRule type="expression" dxfId="240" priority="288" stopIfTrue="1">
      <formula>$B114&lt;&gt;""</formula>
    </cfRule>
  </conditionalFormatting>
  <conditionalFormatting sqref="B116">
    <cfRule type="expression" dxfId="239" priority="286" stopIfTrue="1">
      <formula>$B116&lt;&gt;""</formula>
    </cfRule>
  </conditionalFormatting>
  <conditionalFormatting sqref="B118">
    <cfRule type="expression" dxfId="238" priority="284" stopIfTrue="1">
      <formula>$B118&lt;&gt;""</formula>
    </cfRule>
  </conditionalFormatting>
  <conditionalFormatting sqref="B120">
    <cfRule type="expression" dxfId="237" priority="282" stopIfTrue="1">
      <formula>$B120&lt;&gt;""</formula>
    </cfRule>
  </conditionalFormatting>
  <conditionalFormatting sqref="B122">
    <cfRule type="expression" dxfId="236" priority="280" stopIfTrue="1">
      <formula>$B122&lt;&gt;""</formula>
    </cfRule>
  </conditionalFormatting>
  <conditionalFormatting sqref="B124">
    <cfRule type="expression" dxfId="235" priority="278" stopIfTrue="1">
      <formula>$B124&lt;&gt;""</formula>
    </cfRule>
  </conditionalFormatting>
  <conditionalFormatting sqref="B126">
    <cfRule type="expression" dxfId="234" priority="276" stopIfTrue="1">
      <formula>$B126&lt;&gt;""</formula>
    </cfRule>
  </conditionalFormatting>
  <conditionalFormatting sqref="B128">
    <cfRule type="expression" dxfId="233" priority="274" stopIfTrue="1">
      <formula>$B128&lt;&gt;""</formula>
    </cfRule>
  </conditionalFormatting>
  <conditionalFormatting sqref="B130">
    <cfRule type="expression" dxfId="232" priority="272" stopIfTrue="1">
      <formula>$B130&lt;&gt;""</formula>
    </cfRule>
  </conditionalFormatting>
  <conditionalFormatting sqref="B132">
    <cfRule type="expression" dxfId="231" priority="270" stopIfTrue="1">
      <formula>$B132&lt;&gt;""</formula>
    </cfRule>
  </conditionalFormatting>
  <conditionalFormatting sqref="B134">
    <cfRule type="expression" dxfId="230" priority="268" stopIfTrue="1">
      <formula>$B134&lt;&gt;""</formula>
    </cfRule>
  </conditionalFormatting>
  <conditionalFormatting sqref="B136">
    <cfRule type="expression" dxfId="229" priority="266" stopIfTrue="1">
      <formula>$B136&lt;&gt;""</formula>
    </cfRule>
  </conditionalFormatting>
  <conditionalFormatting sqref="B138">
    <cfRule type="expression" dxfId="228" priority="264" stopIfTrue="1">
      <formula>$B138&lt;&gt;""</formula>
    </cfRule>
  </conditionalFormatting>
  <conditionalFormatting sqref="B140">
    <cfRule type="expression" dxfId="227" priority="262" stopIfTrue="1">
      <formula>$B140&lt;&gt;""</formula>
    </cfRule>
  </conditionalFormatting>
  <conditionalFormatting sqref="B142">
    <cfRule type="expression" dxfId="226" priority="260" stopIfTrue="1">
      <formula>$B142&lt;&gt;""</formula>
    </cfRule>
  </conditionalFormatting>
  <conditionalFormatting sqref="B144">
    <cfRule type="expression" dxfId="225" priority="258" stopIfTrue="1">
      <formula>$B144&lt;&gt;""</formula>
    </cfRule>
  </conditionalFormatting>
  <conditionalFormatting sqref="J109">
    <cfRule type="expression" dxfId="224" priority="335" stopIfTrue="1">
      <formula>$J109&lt;&gt;""</formula>
    </cfRule>
    <cfRule type="expression" dxfId="223" priority="336" stopIfTrue="1">
      <formula>$F109&lt;&gt;""</formula>
    </cfRule>
  </conditionalFormatting>
  <conditionalFormatting sqref="F111 F113 F115 F117 F119 F121 F123 F125 F127 F129 F131 F133 F135 F137 F139 F141 F143">
    <cfRule type="expression" dxfId="222" priority="255">
      <formula>$F111=""</formula>
    </cfRule>
  </conditionalFormatting>
  <conditionalFormatting sqref="D31">
    <cfRule type="expression" dxfId="221" priority="252" stopIfTrue="1">
      <formula>$D$31=""</formula>
    </cfRule>
  </conditionalFormatting>
  <conditionalFormatting sqref="F57">
    <cfRule type="expression" dxfId="220" priority="251">
      <formula>$F$57&lt;&gt;""</formula>
    </cfRule>
  </conditionalFormatting>
  <conditionalFormatting sqref="F58">
    <cfRule type="expression" dxfId="219" priority="250">
      <formula>$F$58&lt;&gt;""</formula>
    </cfRule>
  </conditionalFormatting>
  <conditionalFormatting sqref="F59">
    <cfRule type="expression" dxfId="218" priority="249">
      <formula>$F$59&lt;&gt;""</formula>
    </cfRule>
  </conditionalFormatting>
  <conditionalFormatting sqref="I56">
    <cfRule type="expression" dxfId="217" priority="230">
      <formula>$I$56&lt;&gt;""</formula>
    </cfRule>
    <cfRule type="expression" dxfId="216" priority="234">
      <formula>$F$56&lt;&gt;""</formula>
    </cfRule>
  </conditionalFormatting>
  <conditionalFormatting sqref="I57">
    <cfRule type="expression" dxfId="215" priority="229">
      <formula>$I$57&lt;&gt;""</formula>
    </cfRule>
    <cfRule type="expression" dxfId="214" priority="233">
      <formula>$F$57&lt;&gt;""</formula>
    </cfRule>
  </conditionalFormatting>
  <conditionalFormatting sqref="I58">
    <cfRule type="expression" dxfId="213" priority="228">
      <formula>$I$58&lt;&gt;""</formula>
    </cfRule>
    <cfRule type="expression" dxfId="212" priority="232">
      <formula>$F$58&lt;&gt;""</formula>
    </cfRule>
  </conditionalFormatting>
  <conditionalFormatting sqref="I59">
    <cfRule type="expression" dxfId="211" priority="227">
      <formula>$I$59&lt;&gt;""</formula>
    </cfRule>
    <cfRule type="expression" dxfId="210" priority="231">
      <formula>$F$59&lt;&gt;""</formula>
    </cfRule>
  </conditionalFormatting>
  <conditionalFormatting sqref="K47">
    <cfRule type="expression" dxfId="209" priority="226" stopIfTrue="1">
      <formula>$Q$65="水泳黄色"</formula>
    </cfRule>
  </conditionalFormatting>
  <conditionalFormatting sqref="K47:N47">
    <cfRule type="expression" dxfId="208" priority="225">
      <formula>$K$47&lt;&gt;""</formula>
    </cfRule>
  </conditionalFormatting>
  <conditionalFormatting sqref="P10">
    <cfRule type="expression" dxfId="207" priority="220">
      <formula>$P$10&lt;&gt;""</formula>
    </cfRule>
  </conditionalFormatting>
  <conditionalFormatting sqref="I62">
    <cfRule type="expression" dxfId="206" priority="215" stopIfTrue="1">
      <formula>$I$62=""</formula>
    </cfRule>
  </conditionalFormatting>
  <conditionalFormatting sqref="B62:E62">
    <cfRule type="expression" dxfId="205" priority="45">
      <formula>AND($I$62="無",$B$62&lt;&gt;"")</formula>
    </cfRule>
    <cfRule type="expression" dxfId="204" priority="214" stopIfTrue="1">
      <formula>$B$62&lt;&gt;""</formula>
    </cfRule>
    <cfRule type="expression" dxfId="203" priority="216">
      <formula>LEFT($I$62)="取"</formula>
    </cfRule>
  </conditionalFormatting>
  <conditionalFormatting sqref="H56">
    <cfRule type="expression" dxfId="202" priority="212">
      <formula>$H$56&lt;&gt;""</formula>
    </cfRule>
    <cfRule type="expression" dxfId="201" priority="213">
      <formula>OR(LEFT($F$56)="高",LEFT($F$56)="中",LEFT($F$56)="特")</formula>
    </cfRule>
  </conditionalFormatting>
  <conditionalFormatting sqref="H57">
    <cfRule type="expression" dxfId="200" priority="208">
      <formula>$H$57&lt;&gt;""</formula>
    </cfRule>
    <cfRule type="expression" dxfId="199" priority="211">
      <formula>OR(LEFT($F$57)="中",LEFT($F$57)="高",LEFT($F$57)="特")</formula>
    </cfRule>
  </conditionalFormatting>
  <conditionalFormatting sqref="H58">
    <cfRule type="expression" dxfId="198" priority="207">
      <formula>$H$58&lt;&gt;""</formula>
    </cfRule>
    <cfRule type="expression" dxfId="197" priority="210">
      <formula>OR(LEFT($F$58)="中",LEFT($F$58)="高",LEFT($F$58)="特")</formula>
    </cfRule>
  </conditionalFormatting>
  <conditionalFormatting sqref="H59">
    <cfRule type="expression" dxfId="196" priority="206">
      <formula>$H$59&lt;&gt;""</formula>
    </cfRule>
    <cfRule type="expression" dxfId="195" priority="209">
      <formula>OR(LEFT($F$59)="中",LEFT($F$59)="高",LEFT($F$59)="特")</formula>
    </cfRule>
  </conditionalFormatting>
  <conditionalFormatting sqref="I54">
    <cfRule type="expression" dxfId="194" priority="204" stopIfTrue="1">
      <formula>$I$54=""</formula>
    </cfRule>
  </conditionalFormatting>
  <conditionalFormatting sqref="E15">
    <cfRule type="expression" dxfId="193" priority="202">
      <formula>$E$15&lt;&gt;""</formula>
    </cfRule>
  </conditionalFormatting>
  <conditionalFormatting sqref="I44">
    <cfRule type="expression" dxfId="192" priority="201">
      <formula>$F$44&lt;&gt;""</formula>
    </cfRule>
  </conditionalFormatting>
  <conditionalFormatting sqref="K35">
    <cfRule type="expression" dxfId="191" priority="198" stopIfTrue="1">
      <formula>$K$35=""</formula>
    </cfRule>
  </conditionalFormatting>
  <conditionalFormatting sqref="M36">
    <cfRule type="expression" dxfId="190" priority="197" stopIfTrue="1">
      <formula>$K$35="希望する"</formula>
    </cfRule>
  </conditionalFormatting>
  <conditionalFormatting sqref="K36">
    <cfRule type="expression" dxfId="189" priority="194" stopIfTrue="1">
      <formula>$K$36&lt;&gt;""</formula>
    </cfRule>
    <cfRule type="expression" dxfId="188" priority="196" stopIfTrue="1">
      <formula>$K$35="希望する"</formula>
    </cfRule>
  </conditionalFormatting>
  <conditionalFormatting sqref="L36">
    <cfRule type="expression" dxfId="187" priority="193">
      <formula>$K$36&lt;&gt;""</formula>
    </cfRule>
  </conditionalFormatting>
  <conditionalFormatting sqref="M36:N36">
    <cfRule type="expression" dxfId="186" priority="192">
      <formula>$M$36&lt;&gt;""</formula>
    </cfRule>
  </conditionalFormatting>
  <conditionalFormatting sqref="K58">
    <cfRule type="expression" dxfId="185" priority="191">
      <formula>$K$58=""</formula>
    </cfRule>
  </conditionalFormatting>
  <conditionalFormatting sqref="K59">
    <cfRule type="expression" dxfId="184" priority="190">
      <formula>$K$59=""</formula>
    </cfRule>
  </conditionalFormatting>
  <conditionalFormatting sqref="K60">
    <cfRule type="expression" dxfId="183" priority="189">
      <formula>$K$60=""</formula>
    </cfRule>
  </conditionalFormatting>
  <conditionalFormatting sqref="K61">
    <cfRule type="expression" dxfId="182" priority="188">
      <formula>$K$61=""</formula>
    </cfRule>
  </conditionalFormatting>
  <conditionalFormatting sqref="K62">
    <cfRule type="expression" dxfId="181" priority="187">
      <formula>$K$62=""</formula>
    </cfRule>
  </conditionalFormatting>
  <conditionalFormatting sqref="L70:N72">
    <cfRule type="expression" dxfId="180" priority="186">
      <formula>$L$70=""</formula>
    </cfRule>
  </conditionalFormatting>
  <conditionalFormatting sqref="L73:N76">
    <cfRule type="expression" dxfId="179" priority="185">
      <formula>$L$73=""</formula>
    </cfRule>
  </conditionalFormatting>
  <conditionalFormatting sqref="L77:N80">
    <cfRule type="expression" dxfId="178" priority="184">
      <formula>$L$77=""</formula>
    </cfRule>
  </conditionalFormatting>
  <conditionalFormatting sqref="L81:N84">
    <cfRule type="expression" dxfId="177" priority="183">
      <formula>$L$81=""</formula>
    </cfRule>
  </conditionalFormatting>
  <conditionalFormatting sqref="L85:N87">
    <cfRule type="expression" dxfId="176" priority="182">
      <formula>$L$85=""</formula>
    </cfRule>
  </conditionalFormatting>
  <conditionalFormatting sqref="L92:N93">
    <cfRule type="expression" dxfId="175" priority="181">
      <formula>$L$92=""</formula>
    </cfRule>
  </conditionalFormatting>
  <conditionalFormatting sqref="K38">
    <cfRule type="expression" dxfId="174" priority="177">
      <formula>$K$38=""</formula>
    </cfRule>
  </conditionalFormatting>
  <conditionalFormatting sqref="B14">
    <cfRule type="expression" dxfId="173" priority="1126" stopIfTrue="1">
      <formula>$B$14=""</formula>
    </cfRule>
  </conditionalFormatting>
  <conditionalFormatting sqref="J59">
    <cfRule type="expression" dxfId="172" priority="1129" stopIfTrue="1">
      <formula>$J$59&lt;&gt;""</formula>
    </cfRule>
    <cfRule type="expression" dxfId="171" priority="1130" stopIfTrue="1">
      <formula>$I$59="取得見込"</formula>
    </cfRule>
  </conditionalFormatting>
  <conditionalFormatting sqref="J56">
    <cfRule type="expression" dxfId="170" priority="1131" stopIfTrue="1">
      <formula>$J$56&lt;&gt;""</formula>
    </cfRule>
    <cfRule type="expression" dxfId="169" priority="1132" stopIfTrue="1">
      <formula>$I$56="取得見込"</formula>
    </cfRule>
  </conditionalFormatting>
  <conditionalFormatting sqref="J57">
    <cfRule type="expression" dxfId="168" priority="1133" stopIfTrue="1">
      <formula>$J$57&lt;&gt;""</formula>
    </cfRule>
    <cfRule type="expression" dxfId="167" priority="1134" stopIfTrue="1">
      <formula>$I$57="取得見込"</formula>
    </cfRule>
  </conditionalFormatting>
  <conditionalFormatting sqref="J58">
    <cfRule type="expression" dxfId="166" priority="1135" stopIfTrue="1">
      <formula>$J$58&lt;&gt;""</formula>
    </cfRule>
    <cfRule type="expression" dxfId="165" priority="1136" stopIfTrue="1">
      <formula>$I$58="取得見込"</formula>
    </cfRule>
  </conditionalFormatting>
  <conditionalFormatting sqref="F56">
    <cfRule type="expression" dxfId="164" priority="1137" stopIfTrue="1">
      <formula>$F$56&lt;&gt;""</formula>
    </cfRule>
    <cfRule type="expression" dxfId="163" priority="1138" stopIfTrue="1">
      <formula>$I$54="使用する"</formula>
    </cfRule>
  </conditionalFormatting>
  <conditionalFormatting sqref="M58:N58">
    <cfRule type="expression" dxfId="162" priority="1141">
      <formula>$M$58&lt;&gt;""</formula>
    </cfRule>
    <cfRule type="expression" dxfId="161" priority="1142">
      <formula>$K$58="その他→"</formula>
    </cfRule>
  </conditionalFormatting>
  <conditionalFormatting sqref="M59:N59">
    <cfRule type="expression" dxfId="160" priority="1143">
      <formula>$M$59&lt;&gt;""</formula>
    </cfRule>
    <cfRule type="expression" dxfId="159" priority="1144">
      <formula>$K$59="その他→"</formula>
    </cfRule>
  </conditionalFormatting>
  <conditionalFormatting sqref="M60:N60">
    <cfRule type="expression" dxfId="158" priority="1145">
      <formula>$M$60&lt;&gt;""</formula>
    </cfRule>
    <cfRule type="expression" dxfId="157" priority="1146">
      <formula>$K$60="その他→"</formula>
    </cfRule>
  </conditionalFormatting>
  <conditionalFormatting sqref="M61:N61">
    <cfRule type="expression" dxfId="156" priority="1147">
      <formula>$M$61&lt;&gt;""</formula>
    </cfRule>
    <cfRule type="expression" dxfId="155" priority="1148">
      <formula>$K$61="その他→"</formula>
    </cfRule>
  </conditionalFormatting>
  <conditionalFormatting sqref="M62:N62">
    <cfRule type="expression" dxfId="154" priority="1149">
      <formula>$M$62&lt;&gt;""</formula>
    </cfRule>
    <cfRule type="expression" dxfId="153" priority="1150">
      <formula>$K$62="その他→"</formula>
    </cfRule>
  </conditionalFormatting>
  <conditionalFormatting sqref="B60:E60">
    <cfRule type="expression" dxfId="152" priority="151">
      <formula>$B$60&lt;&gt;""</formula>
    </cfRule>
    <cfRule type="expression" dxfId="151" priority="152">
      <formula>$F$60&lt;&gt;""</formula>
    </cfRule>
  </conditionalFormatting>
  <conditionalFormatting sqref="F60">
    <cfRule type="expression" dxfId="150" priority="150">
      <formula>$F$60&lt;&gt;""</formula>
    </cfRule>
  </conditionalFormatting>
  <conditionalFormatting sqref="I60">
    <cfRule type="expression" dxfId="149" priority="148">
      <formula>$I$60&lt;&gt;""</formula>
    </cfRule>
    <cfRule type="expression" dxfId="148" priority="149">
      <formula>$F$60&lt;&gt;""</formula>
    </cfRule>
  </conditionalFormatting>
  <conditionalFormatting sqref="H60">
    <cfRule type="expression" dxfId="147" priority="146">
      <formula>$H$60&lt;&gt;""</formula>
    </cfRule>
    <cfRule type="expression" dxfId="146" priority="147">
      <formula>OR(LEFT($F$60)="中",LEFT($F$60)="高",LEFT($F$60)="特")</formula>
    </cfRule>
  </conditionalFormatting>
  <conditionalFormatting sqref="J60">
    <cfRule type="expression" dxfId="145" priority="153" stopIfTrue="1">
      <formula>$J$60&lt;&gt;""</formula>
    </cfRule>
    <cfRule type="expression" dxfId="144" priority="154" stopIfTrue="1">
      <formula>$I$60="取得見込"</formula>
    </cfRule>
  </conditionalFormatting>
  <conditionalFormatting sqref="B61:E61">
    <cfRule type="expression" dxfId="143" priority="142">
      <formula>$B$61&lt;&gt;""</formula>
    </cfRule>
    <cfRule type="expression" dxfId="142" priority="143">
      <formula>$F$61&lt;&gt;""</formula>
    </cfRule>
  </conditionalFormatting>
  <conditionalFormatting sqref="F61">
    <cfRule type="expression" dxfId="141" priority="141">
      <formula>$F$61&lt;&gt;""</formula>
    </cfRule>
  </conditionalFormatting>
  <conditionalFormatting sqref="I61">
    <cfRule type="expression" dxfId="140" priority="139">
      <formula>$I$61&lt;&gt;""</formula>
    </cfRule>
    <cfRule type="expression" dxfId="139" priority="140">
      <formula>$F$61&lt;&gt;""</formula>
    </cfRule>
  </conditionalFormatting>
  <conditionalFormatting sqref="H61">
    <cfRule type="expression" dxfId="138" priority="137">
      <formula>$H$61&lt;&gt;""</formula>
    </cfRule>
    <cfRule type="expression" dxfId="137" priority="138">
      <formula>OR(LEFT($F$61)="中",LEFT($F$61)="高",LEFT($F$61)="特")</formula>
    </cfRule>
  </conditionalFormatting>
  <conditionalFormatting sqref="J61">
    <cfRule type="expression" dxfId="136" priority="144" stopIfTrue="1">
      <formula>$J$61&lt;&gt;""</formula>
    </cfRule>
    <cfRule type="expression" dxfId="135" priority="145" stopIfTrue="1">
      <formula>$I$61="取得見込"</formula>
    </cfRule>
  </conditionalFormatting>
  <conditionalFormatting sqref="F52 I52">
    <cfRule type="expression" dxfId="134" priority="134" stopIfTrue="1">
      <formula>$F$52=""</formula>
    </cfRule>
  </conditionalFormatting>
  <conditionalFormatting sqref="B52:E52">
    <cfRule type="expression" dxfId="133" priority="132">
      <formula>$B$52&lt;&gt;""</formula>
    </cfRule>
    <cfRule type="expression" dxfId="132" priority="133">
      <formula>$F$52&lt;&gt;""</formula>
    </cfRule>
  </conditionalFormatting>
  <conditionalFormatting sqref="B53:E53">
    <cfRule type="expression" dxfId="131" priority="130">
      <formula>$B$53&lt;&gt;""</formula>
    </cfRule>
    <cfRule type="expression" dxfId="130" priority="131">
      <formula>$F$52&lt;&gt;""</formula>
    </cfRule>
  </conditionalFormatting>
  <conditionalFormatting sqref="J52:J53">
    <cfRule type="expression" dxfId="129" priority="129">
      <formula>$F$52&lt;&gt;""</formula>
    </cfRule>
  </conditionalFormatting>
  <conditionalFormatting sqref="J52">
    <cfRule type="expression" dxfId="128" priority="128">
      <formula>$J$52&lt;&gt;""</formula>
    </cfRule>
  </conditionalFormatting>
  <conditionalFormatting sqref="J53">
    <cfRule type="expression" dxfId="127" priority="127">
      <formula>$J$53&lt;&gt;""</formula>
    </cfRule>
  </conditionalFormatting>
  <conditionalFormatting sqref="F48 I48">
    <cfRule type="expression" dxfId="126" priority="124">
      <formula>$F$48=""</formula>
    </cfRule>
  </conditionalFormatting>
  <conditionalFormatting sqref="M35">
    <cfRule type="expression" dxfId="125" priority="123" stopIfTrue="1">
      <formula>OR($K$35="希望しない",$K$35="",AND($K$36&lt;&gt;"",$M$36&lt;&gt;""))</formula>
    </cfRule>
  </conditionalFormatting>
  <conditionalFormatting sqref="J72">
    <cfRule type="expression" dxfId="124" priority="435" stopIfTrue="1">
      <formula>$F72&lt;&gt;""</formula>
    </cfRule>
  </conditionalFormatting>
  <conditionalFormatting sqref="J74:K75">
    <cfRule type="expression" dxfId="123" priority="434">
      <formula>$F$74&lt;&gt;""</formula>
    </cfRule>
  </conditionalFormatting>
  <conditionalFormatting sqref="J76:K77">
    <cfRule type="expression" dxfId="122" priority="121">
      <formula>$F$76&lt;&gt;""</formula>
    </cfRule>
  </conditionalFormatting>
  <conditionalFormatting sqref="J78:K79">
    <cfRule type="expression" dxfId="121" priority="120">
      <formula>$F$78&lt;&gt;""</formula>
    </cfRule>
  </conditionalFormatting>
  <conditionalFormatting sqref="J80:K81">
    <cfRule type="expression" dxfId="120" priority="119">
      <formula>$F$80&lt;&gt;""</formula>
    </cfRule>
  </conditionalFormatting>
  <conditionalFormatting sqref="J82:K83">
    <cfRule type="expression" dxfId="119" priority="118">
      <formula>$F$82&lt;&gt;""</formula>
    </cfRule>
  </conditionalFormatting>
  <conditionalFormatting sqref="J84:K85">
    <cfRule type="expression" dxfId="118" priority="117">
      <formula>$F$84&lt;&gt;""</formula>
    </cfRule>
  </conditionalFormatting>
  <conditionalFormatting sqref="J86:K87">
    <cfRule type="expression" dxfId="117" priority="116">
      <formula>$F$86&lt;&gt;""</formula>
    </cfRule>
  </conditionalFormatting>
  <conditionalFormatting sqref="G20">
    <cfRule type="expression" dxfId="116" priority="19">
      <formula>$G$20=0</formula>
    </cfRule>
    <cfRule type="expression" dxfId="115" priority="1161" stopIfTrue="1">
      <formula>AND($G$20&lt;&gt;"CEFR（C1相当以上）",$G$12="フロンティア特別・英語コース")</formula>
    </cfRule>
    <cfRule type="expression" dxfId="114" priority="1162" stopIfTrue="1">
      <formula>$G$14="(9)英語資格所有者"</formula>
    </cfRule>
  </conditionalFormatting>
  <conditionalFormatting sqref="B109:E110">
    <cfRule type="expression" dxfId="113" priority="332">
      <formula>$F$109&lt;&gt;""</formula>
    </cfRule>
  </conditionalFormatting>
  <conditionalFormatting sqref="B111:E112">
    <cfRule type="expression" dxfId="112" priority="325">
      <formula>$F$111&lt;&gt;""</formula>
    </cfRule>
  </conditionalFormatting>
  <conditionalFormatting sqref="J111">
    <cfRule type="expression" dxfId="111" priority="256" stopIfTrue="1">
      <formula>$J111&lt;&gt;""</formula>
    </cfRule>
    <cfRule type="expression" dxfId="110" priority="257" stopIfTrue="1">
      <formula>$F111&lt;&gt;""</formula>
    </cfRule>
  </conditionalFormatting>
  <conditionalFormatting sqref="B113:E114">
    <cfRule type="expression" dxfId="109" priority="323">
      <formula>$F$113&lt;&gt;""</formula>
    </cfRule>
  </conditionalFormatting>
  <conditionalFormatting sqref="B115:E116">
    <cfRule type="expression" dxfId="108" priority="321">
      <formula>$F$115&lt;&gt;""</formula>
    </cfRule>
  </conditionalFormatting>
  <conditionalFormatting sqref="B117:E118">
    <cfRule type="expression" dxfId="107" priority="319">
      <formula>$F$117&lt;&gt;""</formula>
    </cfRule>
  </conditionalFormatting>
  <conditionalFormatting sqref="B119:E120">
    <cfRule type="expression" dxfId="106" priority="317">
      <formula>$F$119&lt;&gt;""</formula>
    </cfRule>
  </conditionalFormatting>
  <conditionalFormatting sqref="B121:E122">
    <cfRule type="expression" dxfId="105" priority="315">
      <formula>$F$121&lt;&gt;""</formula>
    </cfRule>
  </conditionalFormatting>
  <conditionalFormatting sqref="B123:E124">
    <cfRule type="expression" dxfId="104" priority="313">
      <formula>$F$123&lt;&gt;""</formula>
    </cfRule>
  </conditionalFormatting>
  <conditionalFormatting sqref="B125:E126">
    <cfRule type="expression" dxfId="103" priority="311">
      <formula>$F$125&lt;&gt;""</formula>
    </cfRule>
  </conditionalFormatting>
  <conditionalFormatting sqref="B127:E128">
    <cfRule type="expression" dxfId="102" priority="309">
      <formula>$F$127&lt;&gt;""</formula>
    </cfRule>
  </conditionalFormatting>
  <conditionalFormatting sqref="B129:E130">
    <cfRule type="expression" dxfId="101" priority="307">
      <formula>$F$129&lt;&gt;""</formula>
    </cfRule>
  </conditionalFormatting>
  <conditionalFormatting sqref="B131:E132">
    <cfRule type="expression" dxfId="100" priority="305">
      <formula>$F$131&lt;&gt;""</formula>
    </cfRule>
  </conditionalFormatting>
  <conditionalFormatting sqref="B133:E134">
    <cfRule type="expression" dxfId="99" priority="303">
      <formula>$F$133&lt;&gt;""</formula>
    </cfRule>
  </conditionalFormatting>
  <conditionalFormatting sqref="B135:E136">
    <cfRule type="expression" dxfId="98" priority="301">
      <formula>$F$135&lt;&gt;""</formula>
    </cfRule>
  </conditionalFormatting>
  <conditionalFormatting sqref="B137:E138">
    <cfRule type="expression" dxfId="97" priority="299">
      <formula>$F$137&lt;&gt;""</formula>
    </cfRule>
  </conditionalFormatting>
  <conditionalFormatting sqref="B139:E140">
    <cfRule type="expression" dxfId="96" priority="297">
      <formula>$F$139&lt;&gt;""</formula>
    </cfRule>
  </conditionalFormatting>
  <conditionalFormatting sqref="B141:E142">
    <cfRule type="expression" dxfId="95" priority="295">
      <formula>$F$141&lt;&gt;""</formula>
    </cfRule>
  </conditionalFormatting>
  <conditionalFormatting sqref="B143:E144">
    <cfRule type="expression" dxfId="94" priority="293">
      <formula>$F$143&lt;&gt;""</formula>
    </cfRule>
  </conditionalFormatting>
  <conditionalFormatting sqref="J113:K114">
    <cfRule type="expression" dxfId="93" priority="80">
      <formula>$J$113&lt;&gt;""</formula>
    </cfRule>
    <cfRule type="expression" dxfId="92" priority="96">
      <formula>$F$113&lt;&gt;""</formula>
    </cfRule>
  </conditionalFormatting>
  <conditionalFormatting sqref="J115:K116">
    <cfRule type="expression" dxfId="91" priority="79">
      <formula>$J$115&lt;&gt;""</formula>
    </cfRule>
    <cfRule type="expression" dxfId="90" priority="95">
      <formula>$F$115&lt;&gt;""</formula>
    </cfRule>
  </conditionalFormatting>
  <conditionalFormatting sqref="J117:K118">
    <cfRule type="expression" dxfId="89" priority="78">
      <formula>$J$117&lt;&gt;""</formula>
    </cfRule>
    <cfRule type="expression" dxfId="88" priority="94">
      <formula>$F$117&lt;&gt;""</formula>
    </cfRule>
  </conditionalFormatting>
  <conditionalFormatting sqref="J119:K120">
    <cfRule type="expression" dxfId="87" priority="77">
      <formula>$J$119&lt;&gt;""</formula>
    </cfRule>
    <cfRule type="expression" dxfId="86" priority="93">
      <formula>$F$119&lt;&gt;""</formula>
    </cfRule>
  </conditionalFormatting>
  <conditionalFormatting sqref="J121:K122">
    <cfRule type="expression" dxfId="85" priority="76">
      <formula>$J$121&lt;&gt;""</formula>
    </cfRule>
    <cfRule type="expression" dxfId="84" priority="92">
      <formula>$F$121&lt;&gt;""</formula>
    </cfRule>
  </conditionalFormatting>
  <conditionalFormatting sqref="J123:K124">
    <cfRule type="expression" dxfId="83" priority="75">
      <formula>$J$123&lt;&gt;""</formula>
    </cfRule>
    <cfRule type="expression" dxfId="82" priority="91">
      <formula>$F$123&lt;&gt;""</formula>
    </cfRule>
  </conditionalFormatting>
  <conditionalFormatting sqref="J125:K126">
    <cfRule type="expression" dxfId="81" priority="74">
      <formula>$J$125&lt;&gt;""</formula>
    </cfRule>
    <cfRule type="expression" dxfId="80" priority="90">
      <formula>$F$125&lt;&gt;""</formula>
    </cfRule>
  </conditionalFormatting>
  <conditionalFormatting sqref="J127:K128">
    <cfRule type="expression" dxfId="79" priority="73">
      <formula>$J$127&lt;&gt;""</formula>
    </cfRule>
    <cfRule type="expression" dxfId="78" priority="89">
      <formula>$F$127&lt;&gt;""</formula>
    </cfRule>
  </conditionalFormatting>
  <conditionalFormatting sqref="J129:K130">
    <cfRule type="expression" dxfId="77" priority="72">
      <formula>$J$129&lt;&gt;""</formula>
    </cfRule>
    <cfRule type="expression" dxfId="76" priority="88">
      <formula>$F$129&lt;&gt;""</formula>
    </cfRule>
  </conditionalFormatting>
  <conditionalFormatting sqref="J131:K132">
    <cfRule type="expression" dxfId="75" priority="71">
      <formula>$J$131&lt;&gt;""</formula>
    </cfRule>
    <cfRule type="expression" dxfId="74" priority="87">
      <formula>$F$131&lt;&gt;""</formula>
    </cfRule>
  </conditionalFormatting>
  <conditionalFormatting sqref="J133:K134">
    <cfRule type="expression" dxfId="73" priority="70">
      <formula>$J$133&lt;&gt;""</formula>
    </cfRule>
    <cfRule type="expression" dxfId="72" priority="86">
      <formula>$F$133&lt;&gt;""</formula>
    </cfRule>
  </conditionalFormatting>
  <conditionalFormatting sqref="J135:K136">
    <cfRule type="expression" dxfId="71" priority="69">
      <formula>$J$135&lt;&gt;""</formula>
    </cfRule>
    <cfRule type="expression" dxfId="70" priority="85">
      <formula>$F$135&lt;&gt;""</formula>
    </cfRule>
  </conditionalFormatting>
  <conditionalFormatting sqref="J137:K138">
    <cfRule type="expression" dxfId="69" priority="68">
      <formula>$J$137&lt;&gt;""</formula>
    </cfRule>
    <cfRule type="expression" dxfId="68" priority="84">
      <formula>$F$137&lt;&gt;""</formula>
    </cfRule>
  </conditionalFormatting>
  <conditionalFormatting sqref="J139:K140">
    <cfRule type="expression" dxfId="67" priority="67">
      <formula>$J$139&lt;&gt;""</formula>
    </cfRule>
    <cfRule type="expression" dxfId="66" priority="83">
      <formula>$F$139&lt;&gt;""</formula>
    </cfRule>
  </conditionalFormatting>
  <conditionalFormatting sqref="J141:K142">
    <cfRule type="expression" dxfId="65" priority="66">
      <formula>$J$141&lt;&gt;""</formula>
    </cfRule>
    <cfRule type="expression" dxfId="64" priority="82">
      <formula>$F$141&lt;&gt;""</formula>
    </cfRule>
  </conditionalFormatting>
  <conditionalFormatting sqref="J143:K144">
    <cfRule type="expression" dxfId="63" priority="65">
      <formula>$J$143&lt;&gt;""</formula>
    </cfRule>
    <cfRule type="expression" dxfId="62" priority="81">
      <formula>$F$143&lt;&gt;""</formula>
    </cfRule>
  </conditionalFormatting>
  <conditionalFormatting sqref="B25">
    <cfRule type="expression" dxfId="61" priority="58">
      <formula>$B$25&lt;&gt;""</formula>
    </cfRule>
    <cfRule type="expression" dxfId="60" priority="64">
      <formula>AND($B$26&lt;&gt;"",$D$26&lt;&gt;"",$G$26&lt;&gt;"")</formula>
    </cfRule>
  </conditionalFormatting>
  <conditionalFormatting sqref="D25:E25">
    <cfRule type="expression" dxfId="59" priority="60">
      <formula>$D$25&lt;&gt;""</formula>
    </cfRule>
    <cfRule type="expression" dxfId="58" priority="63">
      <formula>AND($B$26&lt;&gt;"",$D$26&lt;&gt;"",$G$26&lt;&gt;"")</formula>
    </cfRule>
  </conditionalFormatting>
  <conditionalFormatting sqref="G25">
    <cfRule type="expression" dxfId="57" priority="59">
      <formula>$G$25&lt;&gt;""</formula>
    </cfRule>
    <cfRule type="expression" dxfId="56" priority="62">
      <formula>AND($B$26&lt;&gt;"",$D$26&lt;&gt;"",$G$26&lt;&gt;"")</formula>
    </cfRule>
  </conditionalFormatting>
  <conditionalFormatting sqref="B27">
    <cfRule type="expression" dxfId="55" priority="21">
      <formula>$B$27&lt;&gt;""</formula>
    </cfRule>
  </conditionalFormatting>
  <conditionalFormatting sqref="D26:E26">
    <cfRule type="expression" dxfId="54" priority="54">
      <formula>$D$26&lt;&gt;""</formula>
    </cfRule>
    <cfRule type="expression" dxfId="53" priority="57">
      <formula>AND($B$25&lt;&gt;"",$D$25&lt;&gt;"",$G$25&lt;&gt;"")</formula>
    </cfRule>
  </conditionalFormatting>
  <conditionalFormatting sqref="G26">
    <cfRule type="expression" dxfId="52" priority="53">
      <formula>$G$26&lt;&gt;""</formula>
    </cfRule>
    <cfRule type="expression" dxfId="51" priority="56">
      <formula>AND($B$25&lt;&gt;"",$D$25&lt;&gt;"",$G$25&lt;&gt;"")</formula>
    </cfRule>
  </conditionalFormatting>
  <conditionalFormatting sqref="E97">
    <cfRule type="expression" dxfId="50" priority="1177">
      <formula>$E$97=""</formula>
    </cfRule>
  </conditionalFormatting>
  <conditionalFormatting sqref="H17:J17">
    <cfRule type="expression" dxfId="49" priority="46">
      <formula>OR(AND($G$16="",$H$17&lt;&gt;""),AND(MID(G16,4,1)=MID(H17,4,1),$H$17&lt;&gt;""))</formula>
    </cfRule>
    <cfRule type="expression" dxfId="48" priority="48">
      <formula>$H$17&lt;&gt;""</formula>
    </cfRule>
    <cfRule type="expression" dxfId="47" priority="50">
      <formula>AND($G$17&lt;&gt;"",$H$17="",$H$18&lt;&gt;"")</formula>
    </cfRule>
  </conditionalFormatting>
  <conditionalFormatting sqref="H18:J18">
    <cfRule type="expression" dxfId="46" priority="47">
      <formula>OR(AND($G$16="",$H$18&lt;&gt;""),AND(MID(H17,4,1)=MID(H18,4,1),$H$18&lt;&gt;""),AND(MID(G16,4,1)=MID(H18,4,1),$H$18&lt;&gt;""))</formula>
    </cfRule>
    <cfRule type="expression" dxfId="45" priority="49">
      <formula>$H$18&lt;&gt;""</formula>
    </cfRule>
  </conditionalFormatting>
  <conditionalFormatting sqref="D30">
    <cfRule type="expression" dxfId="44" priority="44" stopIfTrue="1">
      <formula>$D$30=""</formula>
    </cfRule>
  </conditionalFormatting>
  <conditionalFormatting sqref="G30">
    <cfRule type="expression" dxfId="43" priority="43" stopIfTrue="1">
      <formula>$G$30=""</formula>
    </cfRule>
  </conditionalFormatting>
  <conditionalFormatting sqref="B16">
    <cfRule type="expression" dxfId="42" priority="42">
      <formula>$B$16=""</formula>
    </cfRule>
  </conditionalFormatting>
  <conditionalFormatting sqref="I99">
    <cfRule type="expression" dxfId="41" priority="1178">
      <formula>$I$99=""</formula>
    </cfRule>
  </conditionalFormatting>
  <conditionalFormatting sqref="A101:N102">
    <cfRule type="expression" dxfId="40" priority="1180">
      <formula>$I$99=""</formula>
    </cfRule>
  </conditionalFormatting>
  <conditionalFormatting sqref="J45">
    <cfRule type="expression" dxfId="39" priority="41" stopIfTrue="1">
      <formula>$J$45=""</formula>
    </cfRule>
  </conditionalFormatting>
  <conditionalFormatting sqref="K42:N42">
    <cfRule type="expression" dxfId="38" priority="31">
      <formula>$K$42&lt;&gt;""</formula>
    </cfRule>
    <cfRule type="expression" dxfId="37" priority="39">
      <formula>$G$16="高校・工業"</formula>
    </cfRule>
    <cfRule type="expression" dxfId="36" priority="40">
      <formula>$G$16="高校・理科"</formula>
    </cfRule>
  </conditionalFormatting>
  <conditionalFormatting sqref="K52:N52">
    <cfRule type="expression" dxfId="35" priority="9">
      <formula>$K$52&lt;&gt;""</formula>
    </cfRule>
    <cfRule type="expression" dxfId="34" priority="30" stopIfTrue="1">
      <formula>$S$40="総"</formula>
    </cfRule>
  </conditionalFormatting>
  <conditionalFormatting sqref="E95:G96">
    <cfRule type="expression" dxfId="33" priority="35">
      <formula>$E$95=""</formula>
    </cfRule>
  </conditionalFormatting>
  <conditionalFormatting sqref="H96:K96">
    <cfRule type="expression" dxfId="32" priority="33">
      <formula>$H$96&lt;&gt;""</formula>
    </cfRule>
    <cfRule type="expression" dxfId="31" priority="34">
      <formula>$E$95="有"</formula>
    </cfRule>
  </conditionalFormatting>
  <conditionalFormatting sqref="B56:E56">
    <cfRule type="expression" dxfId="30" priority="28">
      <formula>$B$56=""</formula>
    </cfRule>
  </conditionalFormatting>
  <conditionalFormatting sqref="E97:K97">
    <cfRule type="cellIs" dxfId="29" priority="27" operator="equal">
      <formula>""</formula>
    </cfRule>
  </conditionalFormatting>
  <conditionalFormatting sqref="B19">
    <cfRule type="expression" dxfId="28" priority="1181">
      <formula>$B$19&lt;&gt;""</formula>
    </cfRule>
    <cfRule type="expression" dxfId="27" priority="1182">
      <formula>$A$19="区分　　備考欄"</formula>
    </cfRule>
  </conditionalFormatting>
  <conditionalFormatting sqref="B17:F18">
    <cfRule type="expression" dxfId="26" priority="11">
      <formula>$Q$45="×"</formula>
    </cfRule>
    <cfRule type="expression" dxfId="25" priority="12">
      <formula>$Q$43=""</formula>
    </cfRule>
    <cfRule type="expression" dxfId="24" priority="13">
      <formula>$Q$44="同時選択不可"</formula>
    </cfRule>
  </conditionalFormatting>
  <conditionalFormatting sqref="B26">
    <cfRule type="expression" dxfId="23" priority="22">
      <formula>$D$26&lt;&gt;""</formula>
    </cfRule>
    <cfRule type="expression" dxfId="22" priority="23">
      <formula>AND($B$26&lt;&gt;"",$D$26&lt;&gt;"",$G$26&lt;&gt;"")</formula>
    </cfRule>
  </conditionalFormatting>
  <conditionalFormatting sqref="B27:G27">
    <cfRule type="expression" dxfId="21" priority="55">
      <formula>AND($B$27&lt;&gt;"",$D$27&lt;&gt;"",$G$27&lt;&gt;"")</formula>
    </cfRule>
  </conditionalFormatting>
  <conditionalFormatting sqref="G20:J20">
    <cfRule type="expression" dxfId="20" priority="16">
      <formula>$G$12="フロンティア特別・英語コース"</formula>
    </cfRule>
    <cfRule type="expression" dxfId="19" priority="17">
      <formula>$G$14="(9)英語資格所有者"</formula>
    </cfRule>
  </conditionalFormatting>
  <conditionalFormatting sqref="H27:J27">
    <cfRule type="expression" dxfId="18" priority="14">
      <formula>$B$27=""</formula>
    </cfRule>
  </conditionalFormatting>
  <conditionalFormatting sqref="B17">
    <cfRule type="expression" dxfId="17" priority="15">
      <formula>$B$17=""</formula>
    </cfRule>
  </conditionalFormatting>
  <conditionalFormatting sqref="F18">
    <cfRule type="expression" dxfId="16" priority="26">
      <formula>$B$18=""</formula>
    </cfRule>
  </conditionalFormatting>
  <conditionalFormatting sqref="B18">
    <cfRule type="expression" dxfId="15" priority="20">
      <formula>$B$18=""</formula>
    </cfRule>
  </conditionalFormatting>
  <conditionalFormatting sqref="K56:N56">
    <cfRule type="expression" dxfId="14" priority="1183">
      <formula>$K$56&lt;&gt;""</formula>
    </cfRule>
    <cfRule type="expression" dxfId="13" priority="1184" stopIfTrue="1">
      <formula>$Q$57="小中異動黄色"</formula>
    </cfRule>
  </conditionalFormatting>
  <conditionalFormatting sqref="K54:N54">
    <cfRule type="expression" dxfId="12" priority="1185">
      <formula>OR(AND($G$16="中学校・音楽",$F$56:$G$61="高等学校一種",$F$56:$G$61="音楽"),AND($G$16="中学校・音楽",$F$56:$G$61="高等学校専修",$F$56:$G$61="音楽"),AND($G$16="中学校・美術",$F$56:$G$61="高等学校一種",$F$56:$G$61="美術"),AND($G$16="中学校・美術",$F$56:$G$61="高等学校専修",$F$56:$G$61="美術"),AND($G$16="中学校・家庭",$F$56:$G$61="高等学校一種",$F$56:$G$61="家庭"),AND($G$16="中学校・家庭",$F$56:$G$61="高等学校専修",$F$56:$G$61="家庭"),AND($G$16="中学校・保健体育",$F$56:$G$61="高等学校一種",$F$56:$G$61="保健体育"),AND($G$16="中学校・保健体育",$F$56:$G$61="高等学校専修",$F$56:$G$61="保健体育"))</formula>
    </cfRule>
    <cfRule type="expression" dxfId="11" priority="1186">
      <formula>$K$54&lt;&gt;""</formula>
    </cfRule>
    <cfRule type="expression" dxfId="10" priority="1187">
      <formula>$Q$77="高配黄色"</formula>
    </cfRule>
  </conditionalFormatting>
  <conditionalFormatting sqref="K35:L35">
    <cfRule type="expression" dxfId="9" priority="10" stopIfTrue="1">
      <formula>$G$12="大学3回生等JUMP UP特別選考"</formula>
    </cfRule>
  </conditionalFormatting>
  <conditionalFormatting sqref="L88">
    <cfRule type="expression" dxfId="8" priority="7" stopIfTrue="1">
      <formula>$L$90=""</formula>
    </cfRule>
  </conditionalFormatting>
  <conditionalFormatting sqref="L97:N97">
    <cfRule type="expression" dxfId="7" priority="6">
      <formula>$L$97=""</formula>
    </cfRule>
  </conditionalFormatting>
  <conditionalFormatting sqref="L99:N99">
    <cfRule type="expression" dxfId="6" priority="5">
      <formula>$L$99=""</formula>
    </cfRule>
  </conditionalFormatting>
  <conditionalFormatting sqref="L92">
    <cfRule type="expression" dxfId="5" priority="4" stopIfTrue="1">
      <formula>$L$90=""</formula>
    </cfRule>
  </conditionalFormatting>
  <conditionalFormatting sqref="L94">
    <cfRule type="expression" dxfId="4" priority="3">
      <formula>$L$92=""</formula>
    </cfRule>
  </conditionalFormatting>
  <conditionalFormatting sqref="I54:J54">
    <cfRule type="expression" dxfId="3" priority="1">
      <formula>$I$54&lt;&gt;""</formula>
    </cfRule>
    <cfRule type="expression" dxfId="2" priority="2" stopIfTrue="1">
      <formula>IF($S$40="総",IF($S$41="特支免許","FALSE","TRUE"),"FALSE")</formula>
    </cfRule>
  </conditionalFormatting>
  <dataValidations xWindow="546" yWindow="728" count="50">
    <dataValidation type="list" allowBlank="1" showInputMessage="1" showErrorMessage="1" sqref="I62" xr:uid="{00000000-0002-0000-0000-000000000000}">
      <formula1>司書教諭有無</formula1>
    </dataValidation>
    <dataValidation type="list" allowBlank="1" showInputMessage="1" showErrorMessage="1" sqref="K56:N56" xr:uid="{00000000-0002-0000-0000-000001000000}">
      <formula1>INDIRECT($Q$57)</formula1>
    </dataValidation>
    <dataValidation type="list" allowBlank="1" showInputMessage="1" showErrorMessage="1" sqref="K54:N54" xr:uid="{00000000-0002-0000-0000-000002000000}">
      <formula1>INDIRECT($Q$77)</formula1>
    </dataValidation>
    <dataValidation type="list" allowBlank="1" showInputMessage="1" showErrorMessage="1" sqref="G16" xr:uid="{00000000-0002-0000-0000-000003000000}">
      <formula1>INDIRECT($Q$27)</formula1>
    </dataValidation>
    <dataValidation type="list" allowBlank="1" showInputMessage="1" showErrorMessage="1" sqref="G14:J14" xr:uid="{00000000-0002-0000-0000-000004000000}">
      <formula1>INDIRECT($Q$17)</formula1>
    </dataValidation>
    <dataValidation type="list" imeMode="off" allowBlank="1" showInputMessage="1" showErrorMessage="1" sqref="I99" xr:uid="{00000000-0002-0000-0000-000005000000}">
      <formula1>相違の有無</formula1>
    </dataValidation>
    <dataValidation type="list" allowBlank="1" showInputMessage="1" showErrorMessage="1" sqref="K47:N47" xr:uid="{00000000-0002-0000-0000-000006000000}">
      <formula1>INDIRECT($Q$65)</formula1>
    </dataValidation>
    <dataValidation type="list" allowBlank="1" showInputMessage="1" showErrorMessage="1" sqref="J98:K98" xr:uid="{00000000-0002-0000-0000-000007000000}">
      <formula1>INDIRECT($Q$91)</formula1>
    </dataValidation>
    <dataValidation type="list" allowBlank="1" showInputMessage="1" showErrorMessage="1" sqref="K35:L35" xr:uid="{00000000-0002-0000-0000-000008000000}">
      <formula1>INDIRECT($Q$89)</formula1>
    </dataValidation>
    <dataValidation type="list" allowBlank="1" showInputMessage="1" showErrorMessage="1" sqref="K49:L49" xr:uid="{00000000-0002-0000-0000-000009000000}">
      <formula1>有無</formula1>
    </dataValidation>
    <dataValidation type="list" allowBlank="1" showInputMessage="1" showErrorMessage="1" sqref="G34 G38" xr:uid="{00000000-0002-0000-0000-00000A000000}">
      <formula1>最終学歴</formula1>
    </dataValidation>
    <dataValidation type="list" allowBlank="1" showInputMessage="1" showErrorMessage="1" sqref="J51 G36 J47 J49 G40 J53 J45" xr:uid="{00000000-0002-0000-0000-00000B000000}">
      <formula1>卒業等</formula1>
    </dataValidation>
    <dataValidation type="list" allowBlank="1" showInputMessage="1" showErrorMessage="1" sqref="J50 J46 J48 J52" xr:uid="{00000000-0002-0000-0000-00000C000000}">
      <formula1>入学</formula1>
    </dataValidation>
    <dataValidation type="list" allowBlank="1" showInputMessage="1" showErrorMessage="1" sqref="J62" xr:uid="{00000000-0002-0000-0000-00000D000000}">
      <formula1>INDIRECT($I$62)</formula1>
    </dataValidation>
    <dataValidation type="list" allowBlank="1" showInputMessage="1" showErrorMessage="1" sqref="K36" xr:uid="{00000000-0002-0000-0000-00000E000000}">
      <formula1>INDIRECT($K$35)</formula1>
    </dataValidation>
    <dataValidation type="list" allowBlank="1" showInputMessage="1" showErrorMessage="1" sqref="K58:K62" xr:uid="{00000000-0002-0000-0000-00000F000000}">
      <formula1>資格</formula1>
    </dataValidation>
    <dataValidation type="whole" allowBlank="1" showInputMessage="1" showErrorMessage="1" sqref="D90:D94" xr:uid="{00000000-0002-0000-0000-000010000000}">
      <formula1>1</formula1>
      <formula2>60</formula2>
    </dataValidation>
    <dataValidation type="date" operator="greaterThanOrEqual" allowBlank="1" showInputMessage="1" showErrorMessage="1" sqref="B70:E87 B109:E144" xr:uid="{00000000-0002-0000-0000-000011000000}">
      <formula1>22007</formula1>
    </dataValidation>
    <dataValidation type="date" operator="greaterThanOrEqual" allowBlank="1" showInputMessage="1" showErrorMessage="1" sqref="B14 B57:E62" xr:uid="{00000000-0002-0000-0000-000012000000}">
      <formula1>21916</formula1>
    </dataValidation>
    <dataValidation type="date" operator="greaterThanOrEqual" allowBlank="1" showInputMessage="1" showErrorMessage="1" sqref="B44:E53 B37 B41 B56:E56" xr:uid="{00000000-0002-0000-0000-000013000000}">
      <formula1>25569</formula1>
    </dataValidation>
    <dataValidation type="textLength" operator="lessThanOrEqual" allowBlank="1" showInputMessage="1" showErrorMessage="1" sqref="B107:E107 B68:E68" xr:uid="{00000000-0002-0000-0000-000014000000}">
      <formula1>400</formula1>
    </dataValidation>
    <dataValidation type="list" imeMode="halfAlpha" allowBlank="1" showDropDown="1" showInputMessage="1" showErrorMessage="1" error="半角数字で入力" sqref="G30" xr:uid="{00000000-0002-0000-0000-000015000000}">
      <formula1>数字４桁</formula1>
    </dataValidation>
    <dataValidation type="list" imeMode="halfAlpha" allowBlank="1" showDropDown="1" showInputMessage="1" showErrorMessage="1" error="半角数字で入力" sqref="D30" xr:uid="{00000000-0002-0000-0000-000016000000}">
      <formula1>数字３桁</formula1>
    </dataValidation>
    <dataValidation type="list" allowBlank="1" showInputMessage="1" showErrorMessage="1" sqref="M36:N36" xr:uid="{00000000-0002-0000-0000-000017000000}">
      <formula1>INDIRECT($M$35)</formula1>
    </dataValidation>
    <dataValidation type="custom" imeMode="hiragana" allowBlank="1" showInputMessage="1" showErrorMessage="1" error="ひらがなで入力" sqref="D21:J21 B11:F11 D29:J29" xr:uid="{00000000-0002-0000-0000-000018000000}">
      <formula1>B11=PHONETIC(B11)</formula1>
    </dataValidation>
    <dataValidation type="list" allowBlank="1" showInputMessage="1" showErrorMessage="1" sqref="M49" xr:uid="{00000000-0002-0000-0000-000019000000}">
      <formula1>INDIRECT($K$49)</formula1>
    </dataValidation>
    <dataValidation imeMode="halfAlpha" allowBlank="1" showInputMessage="1" showErrorMessage="1" sqref="D25:E26 B25:B27 D22 G33:H33 B33 D33:E33 G25:G26" xr:uid="{00000000-0002-0000-0000-00001A000000}"/>
    <dataValidation type="list" allowBlank="1" showInputMessage="1" showErrorMessage="1" sqref="H56:H61" xr:uid="{00000000-0002-0000-0000-00001B000000}">
      <formula1>INDIRECT(F56)</formula1>
    </dataValidation>
    <dataValidation type="list" allowBlank="1" showInputMessage="1" showErrorMessage="1" sqref="J59" xr:uid="{00000000-0002-0000-0000-00001C000000}">
      <formula1>INDIRECT($I$59)</formula1>
    </dataValidation>
    <dataValidation type="list" allowBlank="1" showInputMessage="1" showErrorMessage="1" sqref="I56:I61" xr:uid="{00000000-0002-0000-0000-00001D000000}">
      <formula1>免許取得</formula1>
    </dataValidation>
    <dataValidation type="list" allowBlank="1" showInputMessage="1" showErrorMessage="1" sqref="J56" xr:uid="{00000000-0002-0000-0000-00001E000000}">
      <formula1>INDIRECT($I$56)</formula1>
    </dataValidation>
    <dataValidation type="list" allowBlank="1" showInputMessage="1" showErrorMessage="1" sqref="J57" xr:uid="{00000000-0002-0000-0000-00001F000000}">
      <formula1>INDIRECT($I$57)</formula1>
    </dataValidation>
    <dataValidation type="list" allowBlank="1" showInputMessage="1" showErrorMessage="1" sqref="J58" xr:uid="{00000000-0002-0000-0000-000020000000}">
      <formula1>INDIRECT($I$58)</formula1>
    </dataValidation>
    <dataValidation type="list" allowBlank="1" showInputMessage="1" showErrorMessage="1" sqref="H18" xr:uid="{00000000-0002-0000-0000-000021000000}">
      <formula1>INDIRECT($Q$40)</formula1>
    </dataValidation>
    <dataValidation type="list" allowBlank="1" showInputMessage="1" showErrorMessage="1" sqref="G20" xr:uid="{00000000-0002-0000-0000-000022000000}">
      <formula1>INDIRECT($G$19)</formula1>
    </dataValidation>
    <dataValidation type="list" allowBlank="1" showInputMessage="1" showErrorMessage="1" sqref="J61" xr:uid="{00000000-0002-0000-0000-000023000000}">
      <formula1>INDIRECT($I$61)</formula1>
    </dataValidation>
    <dataValidation type="list" allowBlank="1" showInputMessage="1" showErrorMessage="1" sqref="J60" xr:uid="{00000000-0002-0000-0000-000024000000}">
      <formula1>INDIRECT($I$60)</formula1>
    </dataValidation>
    <dataValidation type="textLength" operator="lessThanOrEqual" allowBlank="1" showInputMessage="1" showErrorMessage="1" sqref="B67:N67" xr:uid="{00000000-0002-0000-0000-000025000000}">
      <formula1>500</formula1>
    </dataValidation>
    <dataValidation type="list" allowBlank="1" showInputMessage="1" showErrorMessage="1" sqref="N24:N25" xr:uid="{00000000-0002-0000-0000-000026000000}">
      <formula1>国籍</formula1>
    </dataValidation>
    <dataValidation imeMode="halfAlpha" allowBlank="1" showDropDown="1" showInputMessage="1" showErrorMessage="1" error="半角数字で入力" sqref="G22" xr:uid="{00000000-0002-0000-0000-000027000000}"/>
    <dataValidation type="list" allowBlank="1" showInputMessage="1" showErrorMessage="1" error="この値は無効です。リストから選択してください。" sqref="B16:F16" xr:uid="{00000000-0002-0000-0000-000028000000}">
      <formula1>性別</formula1>
    </dataValidation>
    <dataValidation type="list" allowBlank="1" showInputMessage="1" showErrorMessage="1" sqref="H17:J17" xr:uid="{00000000-0002-0000-0000-000029000000}">
      <formula1>INDIRECT($Q$35)</formula1>
    </dataValidation>
    <dataValidation type="list" allowBlank="1" showInputMessage="1" sqref="F56:G61" xr:uid="{00000000-0002-0000-0000-00002A000000}">
      <formula1>免許種別</formula1>
    </dataValidation>
    <dataValidation type="list" allowBlank="1" showInputMessage="1" showErrorMessage="1" sqref="K52:N52" xr:uid="{00000000-0002-0000-0000-00002B000000}">
      <formula1>INDIRECT($Q$49)</formula1>
    </dataValidation>
    <dataValidation type="list" allowBlank="1" showInputMessage="1" showErrorMessage="1" promptTitle="免許状を有しない場合の受験資格に係る特例の使用の有無" prompt="この特例は、一部の選考区分及び出願区分の方が対象となるものです。総合支援学校特例の詳細は実施要項４頁の２（２）ウ、その他の特例の詳細は、４頁の３を確認してください。_x000a__x000a_現在、有効な普通免許状を有しない場合でも、令和７年４月1日までに取得見込みがある方は、特例の対象とはなりません。" sqref="I54:J54" xr:uid="{00000000-0002-0000-0000-00002C000000}">
      <formula1>免許無受験の有無</formula1>
    </dataValidation>
    <dataValidation type="list" allowBlank="1" showInputMessage="1" showErrorMessage="1" sqref="B17:C18" xr:uid="{00000000-0002-0000-0000-00002D000000}">
      <formula1>INDIRECT($Q$43)</formula1>
    </dataValidation>
    <dataValidation type="list" allowBlank="1" showInputMessage="1" showErrorMessage="1" sqref="I46:I53" xr:uid="{00000000-0002-0000-0000-00002E000000}">
      <formula1>"大学,大学院,教職大学院,短期大学,専門学校"</formula1>
    </dataValidation>
    <dataValidation type="list" allowBlank="1" showInputMessage="1" showErrorMessage="1" sqref="G12:J12" xr:uid="{00000000-0002-0000-0000-00002F000000}">
      <formula1>選考区分</formula1>
    </dataValidation>
    <dataValidation type="list" allowBlank="1" showInputMessage="1" showErrorMessage="1" sqref="L97:N97" xr:uid="{00000000-0002-0000-0000-000031000000}">
      <formula1>前倒し採用の希望</formula1>
    </dataValidation>
    <dataValidation type="list" allowBlank="1" showInputMessage="1" showErrorMessage="1" sqref="L99:N99" xr:uid="{00000000-0002-0000-0000-000032000000}">
      <formula1>教員資格認定試験の受験予定</formula1>
    </dataValidation>
  </dataValidations>
  <printOptions horizontalCentered="1"/>
  <pageMargins left="0.31496062992125984" right="0.31496062992125984" top="0.39370078740157483" bottom="0.19685039370078741" header="0.31496062992125984" footer="0.31496062992125984"/>
  <pageSetup paperSize="9" scale="95" orientation="portrait" r:id="rId1"/>
  <rowBreaks count="1" manualBreakCount="1">
    <brk id="62" max="1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9" stopIfTrue="1" id="{558C859A-3369-4EFC-B952-D9DCA0AB971E}">
            <xm:f>$G$12=基礎DATA!$C$16</xm:f>
            <x14:dxf>
              <fill>
                <patternFill>
                  <bgColor rgb="FFE1E1E1"/>
                </patternFill>
              </fill>
            </x14:dxf>
          </x14:cfRule>
          <xm:sqref>K52:N52</xm:sqref>
        </x14:conditionalFormatting>
        <x14:conditionalFormatting xmlns:xm="http://schemas.microsoft.com/office/excel/2006/main">
          <x14:cfRule type="expression" priority="8" stopIfTrue="1" id="{47CB38AC-AD17-4BA4-9492-96F1EBABF89A}">
            <xm:f>G12=基礎DATA!C16</xm:f>
            <x14:dxf>
              <fill>
                <patternFill>
                  <bgColor rgb="FFE1E1E1"/>
                </patternFill>
              </fill>
            </x14:dxf>
          </x14:cfRule>
          <xm:sqref>J98:K98</xm:sqref>
        </x14:conditionalFormatting>
      </x14:conditionalFormattings>
    </ext>
    <ext xmlns:x14="http://schemas.microsoft.com/office/spreadsheetml/2009/9/main" uri="{CCE6A557-97BC-4b89-ADB6-D9C93CAAB3DF}">
      <x14:dataValidations xmlns:xm="http://schemas.microsoft.com/office/excel/2006/main" xWindow="546" yWindow="728" count="1">
        <x14:dataValidation type="list" allowBlank="1" showInputMessage="1" showErrorMessage="1" xr:uid="{00000000-0002-0000-0000-000033000000}">
          <x14:formula1>
            <xm:f>基礎DATA!$AM$34:$AM$35</xm:f>
          </x14:formula1>
          <xm:sqref>E95:G96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DC20"/>
  <sheetViews>
    <sheetView workbookViewId="0">
      <selection activeCell="D12" sqref="D12:F13"/>
    </sheetView>
  </sheetViews>
  <sheetFormatPr defaultColWidth="9" defaultRowHeight="13.5"/>
  <cols>
    <col min="1" max="1" width="9.5" style="32" customWidth="1"/>
    <col min="2" max="2" width="11.5" style="32" customWidth="1"/>
    <col min="3" max="3" width="12.625" style="32" customWidth="1"/>
    <col min="4" max="4" width="31.875" style="32" bestFit="1" customWidth="1"/>
    <col min="5" max="5" width="11.625" style="32" customWidth="1"/>
    <col min="6" max="6" width="6.125" style="32" customWidth="1"/>
    <col min="7" max="7" width="8.875" style="32" bestFit="1" customWidth="1"/>
    <col min="8" max="8" width="10.5" style="85" bestFit="1" customWidth="1"/>
    <col min="9" max="9" width="18.25" style="32" customWidth="1"/>
    <col min="10" max="10" width="13.375" style="100" customWidth="1"/>
    <col min="11" max="11" width="15.875" style="32" customWidth="1"/>
    <col min="12" max="13" width="16.625" style="32" customWidth="1"/>
    <col min="14" max="14" width="11.625" style="33" customWidth="1"/>
    <col min="15" max="15" width="4.75" style="32" bestFit="1" customWidth="1"/>
    <col min="16" max="16" width="10.5" style="107" customWidth="1"/>
    <col min="17" max="17" width="10.5" style="404" customWidth="1"/>
    <col min="18" max="19" width="9.25" style="32" customWidth="1"/>
    <col min="20" max="20" width="24.125" style="32" customWidth="1"/>
    <col min="21" max="21" width="4.75" style="100" bestFit="1" customWidth="1"/>
    <col min="22" max="22" width="8.125" style="100" bestFit="1" customWidth="1"/>
    <col min="23" max="23" width="16.625" style="32" customWidth="1"/>
    <col min="24" max="24" width="8.625" style="32" customWidth="1"/>
    <col min="25" max="25" width="6.625" style="32" customWidth="1"/>
    <col min="26" max="26" width="6.625" style="100" customWidth="1"/>
    <col min="27" max="27" width="16.625" style="32" customWidth="1"/>
    <col min="28" max="28" width="8.625" style="32" customWidth="1"/>
    <col min="29" max="29" width="6.625" style="32" customWidth="1"/>
    <col min="30" max="30" width="20.125" style="32" customWidth="1"/>
    <col min="31" max="31" width="9.625" style="32" customWidth="1"/>
    <col min="32" max="32" width="6.375" style="32" bestFit="1" customWidth="1"/>
    <col min="33" max="34" width="6.375" style="254" customWidth="1"/>
    <col min="35" max="35" width="16.25" style="254" customWidth="1"/>
    <col min="36" max="37" width="11.375" style="405" customWidth="1"/>
    <col min="38" max="38" width="17.75" style="254" bestFit="1" customWidth="1"/>
    <col min="39" max="41" width="16.25" style="254" customWidth="1"/>
    <col min="42" max="43" width="16.25" style="281" customWidth="1"/>
    <col min="44" max="47" width="9" style="32" customWidth="1"/>
    <col min="48" max="48" width="10.125" style="32" customWidth="1"/>
    <col min="49" max="49" width="4.75" style="32" bestFit="1" customWidth="1"/>
    <col min="50" max="50" width="20.625" style="32" customWidth="1"/>
    <col min="51" max="51" width="20.625" style="404" customWidth="1"/>
    <col min="52" max="52" width="20.625" style="32" customWidth="1"/>
    <col min="53" max="53" width="20.625" style="404" customWidth="1"/>
    <col min="54" max="54" width="20.625" style="32" customWidth="1"/>
    <col min="55" max="55" width="20.625" style="404" customWidth="1"/>
    <col min="56" max="56" width="20.625" style="32" customWidth="1"/>
    <col min="57" max="57" width="20.625" style="404" customWidth="1"/>
    <col min="58" max="58" width="20.625" style="32" customWidth="1"/>
    <col min="59" max="59" width="20.625" style="404" customWidth="1"/>
    <col min="60" max="60" width="20.625" style="32" customWidth="1"/>
    <col min="61" max="61" width="20.625" style="404" customWidth="1"/>
    <col min="62" max="62" width="20.625" style="32" customWidth="1"/>
    <col min="63" max="63" width="20.625" style="404" customWidth="1"/>
    <col min="64" max="64" width="20.625" style="32" customWidth="1"/>
    <col min="65" max="65" width="20.625" style="404" customWidth="1"/>
    <col min="66" max="66" width="20.625" style="32" customWidth="1"/>
    <col min="67" max="67" width="20.625" style="404" customWidth="1"/>
    <col min="68" max="72" width="14.875" style="32" customWidth="1"/>
    <col min="73" max="74" width="9.125" style="32" bestFit="1" customWidth="1"/>
    <col min="75" max="75" width="9.125" style="409" bestFit="1" customWidth="1"/>
    <col min="76" max="76" width="9.125" style="32" bestFit="1" customWidth="1"/>
    <col min="77" max="80" width="10.875" style="34" bestFit="1" customWidth="1"/>
    <col min="81" max="81" width="8" style="35" bestFit="1" customWidth="1"/>
    <col min="82" max="82" width="27" style="36" customWidth="1"/>
    <col min="83" max="83" width="4.75" style="36" bestFit="1" customWidth="1"/>
    <col min="84" max="84" width="11.375" style="32" bestFit="1" customWidth="1"/>
    <col min="85" max="85" width="8" style="281" bestFit="1" customWidth="1"/>
    <col min="86" max="87" width="8" style="285" customWidth="1"/>
    <col min="88" max="107" width="10.5" style="32" customWidth="1"/>
    <col min="108" max="16384" width="9" style="3"/>
  </cols>
  <sheetData>
    <row r="1" spans="1:107" customFormat="1" ht="36">
      <c r="A1" s="86" t="s">
        <v>155</v>
      </c>
      <c r="B1" s="87" t="s">
        <v>187</v>
      </c>
      <c r="C1" s="38" t="s">
        <v>14</v>
      </c>
      <c r="D1" s="37" t="s">
        <v>354</v>
      </c>
      <c r="E1" s="38" t="s">
        <v>219</v>
      </c>
      <c r="F1" s="90" t="s">
        <v>156</v>
      </c>
      <c r="G1" s="37" t="s">
        <v>222</v>
      </c>
      <c r="H1" s="96" t="s">
        <v>223</v>
      </c>
      <c r="I1" s="73" t="s">
        <v>218</v>
      </c>
      <c r="J1" s="382" t="s">
        <v>478</v>
      </c>
      <c r="K1" s="382" t="s">
        <v>484</v>
      </c>
      <c r="L1" s="71" t="s">
        <v>158</v>
      </c>
      <c r="M1" s="71" t="s">
        <v>2</v>
      </c>
      <c r="N1" s="72" t="s">
        <v>15</v>
      </c>
      <c r="O1" s="74" t="s">
        <v>159</v>
      </c>
      <c r="P1" s="74" t="s">
        <v>230</v>
      </c>
      <c r="Q1" s="69" t="s">
        <v>557</v>
      </c>
      <c r="R1" s="69" t="s">
        <v>188</v>
      </c>
      <c r="S1" s="69" t="s">
        <v>220</v>
      </c>
      <c r="T1" s="69" t="s">
        <v>221</v>
      </c>
      <c r="U1" s="101" t="s">
        <v>224</v>
      </c>
      <c r="V1" s="101" t="s">
        <v>225</v>
      </c>
      <c r="W1" s="69" t="s">
        <v>160</v>
      </c>
      <c r="X1" s="71" t="s">
        <v>161</v>
      </c>
      <c r="Y1" s="71" t="s">
        <v>162</v>
      </c>
      <c r="Z1" s="101" t="s">
        <v>226</v>
      </c>
      <c r="AA1" s="37" t="s">
        <v>163</v>
      </c>
      <c r="AB1" s="91" t="s">
        <v>164</v>
      </c>
      <c r="AC1" s="91" t="s">
        <v>165</v>
      </c>
      <c r="AD1" s="74" t="s">
        <v>148</v>
      </c>
      <c r="AE1" s="38" t="s">
        <v>300</v>
      </c>
      <c r="AF1" s="75" t="s">
        <v>166</v>
      </c>
      <c r="AG1" s="70" t="s">
        <v>157</v>
      </c>
      <c r="AH1" s="70" t="s">
        <v>217</v>
      </c>
      <c r="AI1" s="102" t="s">
        <v>353</v>
      </c>
      <c r="AJ1" s="412" t="s">
        <v>571</v>
      </c>
      <c r="AK1" s="410" t="s">
        <v>570</v>
      </c>
      <c r="AL1" s="293" t="s">
        <v>355</v>
      </c>
      <c r="AM1" s="37" t="s">
        <v>356</v>
      </c>
      <c r="AN1" s="37" t="s">
        <v>357</v>
      </c>
      <c r="AO1" s="37" t="s">
        <v>358</v>
      </c>
      <c r="AP1" s="37" t="s">
        <v>364</v>
      </c>
      <c r="AQ1" s="257" t="s">
        <v>365</v>
      </c>
      <c r="AR1" s="292" t="s">
        <v>189</v>
      </c>
      <c r="AS1" s="93" t="s">
        <v>190</v>
      </c>
      <c r="AT1" s="93" t="s">
        <v>191</v>
      </c>
      <c r="AU1" s="93" t="s">
        <v>192</v>
      </c>
      <c r="AV1" s="181" t="s">
        <v>193</v>
      </c>
      <c r="AW1" s="359" t="s">
        <v>419</v>
      </c>
      <c r="AX1" s="92" t="s">
        <v>194</v>
      </c>
      <c r="AY1" s="292" t="s">
        <v>558</v>
      </c>
      <c r="AZ1" s="93" t="s">
        <v>195</v>
      </c>
      <c r="BA1" s="93" t="s">
        <v>559</v>
      </c>
      <c r="BB1" s="93" t="s">
        <v>196</v>
      </c>
      <c r="BC1" s="93" t="s">
        <v>560</v>
      </c>
      <c r="BD1" s="93" t="s">
        <v>197</v>
      </c>
      <c r="BE1" s="93" t="s">
        <v>561</v>
      </c>
      <c r="BF1" s="93" t="s">
        <v>198</v>
      </c>
      <c r="BG1" s="93" t="s">
        <v>562</v>
      </c>
      <c r="BH1" s="93" t="s">
        <v>199</v>
      </c>
      <c r="BI1" s="93" t="s">
        <v>563</v>
      </c>
      <c r="BJ1" s="93" t="s">
        <v>200</v>
      </c>
      <c r="BK1" s="93" t="s">
        <v>564</v>
      </c>
      <c r="BL1" s="93" t="s">
        <v>201</v>
      </c>
      <c r="BM1" s="181" t="s">
        <v>565</v>
      </c>
      <c r="BN1" s="181" t="s">
        <v>202</v>
      </c>
      <c r="BO1" s="257" t="s">
        <v>566</v>
      </c>
      <c r="BP1" s="92" t="s">
        <v>203</v>
      </c>
      <c r="BQ1" s="93" t="s">
        <v>204</v>
      </c>
      <c r="BR1" s="93" t="s">
        <v>205</v>
      </c>
      <c r="BS1" s="93" t="s">
        <v>206</v>
      </c>
      <c r="BT1" s="94" t="s">
        <v>207</v>
      </c>
      <c r="BU1" s="92" t="s">
        <v>208</v>
      </c>
      <c r="BV1" s="93" t="s">
        <v>209</v>
      </c>
      <c r="BW1" s="93" t="s">
        <v>210</v>
      </c>
      <c r="BX1" s="93" t="s">
        <v>572</v>
      </c>
      <c r="BY1" s="92" t="s">
        <v>211</v>
      </c>
      <c r="BZ1" s="93" t="s">
        <v>212</v>
      </c>
      <c r="CA1" s="93" t="s">
        <v>213</v>
      </c>
      <c r="CB1" s="94" t="s">
        <v>214</v>
      </c>
      <c r="CC1" s="76" t="s">
        <v>167</v>
      </c>
      <c r="CD1" s="37" t="s">
        <v>168</v>
      </c>
      <c r="CE1" s="38" t="s">
        <v>216</v>
      </c>
      <c r="CF1" s="38" t="s">
        <v>299</v>
      </c>
      <c r="CG1" s="38" t="s">
        <v>366</v>
      </c>
      <c r="CH1" s="95" t="s">
        <v>369</v>
      </c>
      <c r="CI1" s="95" t="s">
        <v>370</v>
      </c>
      <c r="CJ1" s="39" t="s">
        <v>412</v>
      </c>
      <c r="CK1" s="39" t="s">
        <v>416</v>
      </c>
      <c r="CL1" s="380" t="s">
        <v>482</v>
      </c>
      <c r="CM1" s="380" t="s">
        <v>481</v>
      </c>
      <c r="CN1" s="380" t="s">
        <v>480</v>
      </c>
      <c r="CO1" s="380" t="s">
        <v>483</v>
      </c>
      <c r="CP1" s="39" t="s">
        <v>390</v>
      </c>
      <c r="CQ1" s="39" t="s">
        <v>391</v>
      </c>
      <c r="CR1" s="39" t="s">
        <v>392</v>
      </c>
      <c r="CS1" s="39" t="s">
        <v>393</v>
      </c>
      <c r="CT1" s="39" t="s">
        <v>394</v>
      </c>
      <c r="CU1" s="39" t="s">
        <v>395</v>
      </c>
      <c r="CV1" s="39" t="s">
        <v>396</v>
      </c>
      <c r="CW1" s="39" t="s">
        <v>397</v>
      </c>
      <c r="CX1" s="39" t="s">
        <v>398</v>
      </c>
      <c r="CY1" s="39" t="s">
        <v>399</v>
      </c>
      <c r="CZ1" s="39" t="s">
        <v>400</v>
      </c>
      <c r="DA1" s="39" t="s">
        <v>401</v>
      </c>
      <c r="DB1" s="39" t="s">
        <v>402</v>
      </c>
      <c r="DC1" s="39" t="s">
        <v>403</v>
      </c>
    </row>
    <row r="2" spans="1:107" s="80" customFormat="1" ht="53.25" thickBot="1">
      <c r="A2" s="88">
        <f>志願書!N8</f>
        <v>0</v>
      </c>
      <c r="B2" s="89">
        <f>志願書!L9</f>
        <v>0</v>
      </c>
      <c r="C2" s="313" t="str">
        <f>IF(志願書!G12="","未",志願書!G12)</f>
        <v>一般</v>
      </c>
      <c r="D2" s="286" t="str">
        <f>IF(志願書!B19="","",志願書!B19)</f>
        <v>中学校一種・英語（取得見込）
臨床心理士
TPEIC L&amp;R1600点</v>
      </c>
      <c r="E2" s="303" t="str">
        <f>IF(志願書!G16="","未",志願書!G16)</f>
        <v>11_中学校・英語</v>
      </c>
      <c r="F2" s="81" t="str">
        <f>IF(志願書!H18&lt;&gt;"","◎",IF(志願書!H17&lt;&gt;"","○","×"))</f>
        <v>◎</v>
      </c>
      <c r="G2" s="81" t="str">
        <f>IF(志願書!H17="","",志願書!H17)</f>
        <v>01_小学校</v>
      </c>
      <c r="H2" s="97" t="str">
        <f>IF(志願書!H18="","",志願書!H18)</f>
        <v>20_総合支援学校</v>
      </c>
      <c r="I2" s="307" t="str">
        <f>IF(志願書!G14="","未",志願書!G14)</f>
        <v>(9)英語資格所有者</v>
      </c>
      <c r="J2" s="383" t="str">
        <f>IF(志願書!B17="","未",志願書!B17)</f>
        <v>中学校又は高等学校免許</v>
      </c>
      <c r="K2" s="384" t="str">
        <f>IF(志願書!B18="","未",志願書!B18)</f>
        <v>心理及び福祉の専門資格</v>
      </c>
      <c r="L2" s="308" t="str">
        <f>志願書!B11&amp;"　"&amp;志願書!D11</f>
        <v>きょうと　たろう</v>
      </c>
      <c r="M2" s="308" t="str">
        <f>志願書!B12&amp;"　"&amp;志願書!D12</f>
        <v>京都　太郎</v>
      </c>
      <c r="N2" s="309">
        <f>志願書!B14</f>
        <v>37620</v>
      </c>
      <c r="O2" s="315">
        <f>志願書!E15</f>
        <v>8129</v>
      </c>
      <c r="P2" s="314" t="str">
        <f>志願書!B16</f>
        <v>男</v>
      </c>
      <c r="Q2" s="308" t="str">
        <f>志願書!D22&amp;"-"&amp;志願書!G22</f>
        <v>604-8161</v>
      </c>
      <c r="R2" s="308" t="str">
        <f>志願書!D23</f>
        <v>京都府</v>
      </c>
      <c r="S2" s="308" t="str">
        <f>志願書!I23</f>
        <v>京都市</v>
      </c>
      <c r="T2" s="310" t="str">
        <f>志願書!B24</f>
        <v>中京区烏丸通三条下ル饅頭屋町595の3</v>
      </c>
      <c r="U2" s="311" t="str">
        <f>IF(LEFT(R2,2)="京都",IF(LEFT(S2,2)="京都","市内","府下"),"府外")</f>
        <v>市内</v>
      </c>
      <c r="V2" s="311" t="str">
        <f>IF(U2="府外",R2,"")</f>
        <v/>
      </c>
      <c r="W2" s="308" t="str">
        <f>志願書!B34</f>
        <v>京都市立</v>
      </c>
      <c r="X2" s="308" t="str">
        <f>志願書!G34</f>
        <v>大　学</v>
      </c>
      <c r="Y2" s="309">
        <f>志願書!B37</f>
        <v>45747</v>
      </c>
      <c r="Z2" s="312" t="str">
        <f>IF(YEAR(Y2)&gt;=YEAR(基礎DATA!C6),"新卒","既卒")</f>
        <v>新卒</v>
      </c>
      <c r="AA2" s="81" t="str">
        <f>IF(志願書!B38="","",志願書!B38)</f>
        <v/>
      </c>
      <c r="AB2" s="81" t="str">
        <f>IF(志願書!B38="","",志願書!G38)</f>
        <v/>
      </c>
      <c r="AC2" s="82" t="str">
        <f>IF(志願書!B38="","",志願書!B41)</f>
        <v/>
      </c>
      <c r="AD2" s="302" t="str">
        <f>IF(志願書!K35="希望する",志願書!M36&amp;CHAR(10)&amp;志願書!K36&amp;"年","×")</f>
        <v>大学院進学
2年</v>
      </c>
      <c r="AE2" s="303" t="str">
        <f>志願書!I54</f>
        <v>総合支援学校特例</v>
      </c>
      <c r="AF2" s="304" t="str">
        <f>IF(志願書!I62="無","×",IF(志願書!I62="取得","○",IF(志願書!I62="取得見込","△","未")))</f>
        <v>△</v>
      </c>
      <c r="AG2" s="305" t="str">
        <f>IF(志願書!K56="希望する","○",IF(志願書!K56="希望しない","×",""))</f>
        <v>○</v>
      </c>
      <c r="AH2" s="305" t="str">
        <f>IF(志願書!K47="泳げる","○",IF(志願書!K47="泳げない","×",""))</f>
        <v>○</v>
      </c>
      <c r="AI2" s="306" t="str">
        <f>IF(志願書!K54="","",志願書!K54)</f>
        <v/>
      </c>
      <c r="AJ2" s="413" t="str">
        <f>IF(志願書!L97="希望する","○",IF(志願書!L97="希望しない","×",""))</f>
        <v>×</v>
      </c>
      <c r="AK2" s="411" t="str">
        <f>IF(志願書!L99="","",志願書!L99)</f>
        <v/>
      </c>
      <c r="AL2" s="299" t="str">
        <f>志願書!F56&amp;"・"&amp;志願書!H56&amp;CHAR(10)&amp;志願書!I56&amp;志願書!J56</f>
        <v>小学校一種・
取得見込（1）</v>
      </c>
      <c r="AM2" s="300" t="str">
        <f>志願書!F57&amp;"・"&amp;志願書!H57&amp;CHAR(10)&amp;志願書!I57&amp;志願書!J57</f>
        <v>中学校一種・英語
取得見込（1）</v>
      </c>
      <c r="AN2" s="300" t="str">
        <f>志願書!F58&amp;"・"&amp;志願書!H58&amp;CHAR(10)&amp;志願書!I58&amp;志願書!J58</f>
        <v xml:space="preserve">・
</v>
      </c>
      <c r="AO2" s="300" t="str">
        <f>志願書!F59&amp;"・"&amp;志願書!H59&amp;CHAR(10)&amp;志願書!I59&amp;志願書!J59</f>
        <v xml:space="preserve">・
</v>
      </c>
      <c r="AP2" s="300" t="str">
        <f>志願書!F60&amp;"・"&amp;志願書!H60&amp;CHAR(10)&amp;志願書!I60&amp;志願書!J60</f>
        <v xml:space="preserve">・
</v>
      </c>
      <c r="AQ2" s="301" t="str">
        <f>志願書!F61&amp;"・"&amp;志願書!H61&amp;CHAR(10)&amp;志願書!I61&amp;志願書!J61</f>
        <v xml:space="preserve">・
</v>
      </c>
      <c r="AR2" s="319" t="str">
        <f>IF(志願書!K58="","",志願書!K58&amp;CHAR(10)&amp;志願書!M58)</f>
        <v>その他→
臨床心理士</v>
      </c>
      <c r="AS2" s="319" t="str">
        <f>IF(志願書!K59="","",志願書!K59&amp;CHAR(10)&amp;志願書!M59)</f>
        <v/>
      </c>
      <c r="AT2" s="319" t="str">
        <f>IF(志願書!K60="","",志願書!K60&amp;CHAR(10)&amp;志願書!M60)</f>
        <v/>
      </c>
      <c r="AU2" s="319" t="str">
        <f>IF(志願書!K61="","",志願書!K61&amp;CHAR(10)&amp;志願書!M61)</f>
        <v/>
      </c>
      <c r="AV2" s="319" t="str">
        <f>IF(志願書!K62="","",志願書!K62&amp;CHAR(10)&amp;志願書!M62)</f>
        <v/>
      </c>
      <c r="AW2" s="360"/>
      <c r="AX2" s="129" t="str">
        <f>IF(志願書!F70="","",志願書!T70&amp;"～"&amp;志願書!F70&amp;CHAR(10)&amp;志願書!J70&amp;志願書!S70)</f>
        <v/>
      </c>
      <c r="AY2" s="406" t="str">
        <f>IF(志願書!J70="","",志願書!J70)</f>
        <v/>
      </c>
      <c r="AZ2" s="130" t="str">
        <f>IF(志願書!F72="","",志願書!T72&amp;"～"&amp;志願書!F72&amp;CHAR(10)&amp;志願書!J72&amp;志願書!S72)</f>
        <v/>
      </c>
      <c r="BA2" s="406" t="str">
        <f>IF(志願書!J72="","",志願書!J72)</f>
        <v/>
      </c>
      <c r="BB2" s="130" t="str">
        <f>IF(志願書!F74="","",志願書!T74&amp;"～"&amp;志願書!F74&amp;CHAR(10)&amp;志願書!J74&amp;志願書!S74)</f>
        <v/>
      </c>
      <c r="BC2" s="130" t="str">
        <f>IF(志願書!J74="","",志願書!J74)</f>
        <v/>
      </c>
      <c r="BD2" s="130" t="str">
        <f>IF(志願書!F76="","",志願書!T76&amp;"～"&amp;志願書!F76&amp;CHAR(10)&amp;志願書!J76&amp;志願書!S76)</f>
        <v/>
      </c>
      <c r="BE2" s="130" t="str">
        <f>IF(志願書!J76="","",志願書!J76)</f>
        <v/>
      </c>
      <c r="BF2" s="130" t="str">
        <f>IF(志願書!F78="","",志願書!T78&amp;"～"&amp;志願書!F78&amp;CHAR(10)&amp;志願書!J78&amp;志願書!S78)</f>
        <v/>
      </c>
      <c r="BG2" s="130" t="str">
        <f>IF(志願書!J78="","",志願書!J78)</f>
        <v/>
      </c>
      <c r="BH2" s="130" t="str">
        <f>IF(志願書!F80="","",志願書!T80&amp;"～"&amp;志願書!F80&amp;CHAR(10)&amp;志願書!J80&amp;志願書!S80)</f>
        <v/>
      </c>
      <c r="BI2" s="130" t="str">
        <f>IF(志願書!J80="","",志願書!J80)</f>
        <v/>
      </c>
      <c r="BJ2" s="130" t="str">
        <f>IF(志願書!F82="","",志願書!T82&amp;"～"&amp;志願書!F82&amp;CHAR(10)&amp;志願書!J82&amp;志願書!S82)</f>
        <v/>
      </c>
      <c r="BK2" s="130" t="str">
        <f>IF(志願書!J82="","",志願書!J82)</f>
        <v/>
      </c>
      <c r="BL2" s="130" t="str">
        <f>IF(志願書!F84="","",志願書!T84&amp;"～"&amp;志願書!F84&amp;CHAR(10)&amp;志願書!J84&amp;志願書!S84)</f>
        <v/>
      </c>
      <c r="BM2" s="130" t="str">
        <f>IF(志願書!J84="","",志願書!J84)</f>
        <v/>
      </c>
      <c r="BN2" s="407" t="str">
        <f>IF(志願書!F86="","",志願書!T86&amp;"～"&amp;志願書!F86&amp;CHAR(10)&amp;志願書!J86&amp;志願書!S86)</f>
        <v/>
      </c>
      <c r="BO2" s="408" t="str">
        <f>IF(志願書!J86="","",志願書!J86)</f>
        <v/>
      </c>
      <c r="BP2" s="296" t="str">
        <f>IF(志願書!F90="","","中"&amp;志願書!D90&amp;"年 "&amp;志願書!F90&amp;CHAR(10)&amp;志願書!J90)</f>
        <v>中3年 ソフトテニス
部長</v>
      </c>
      <c r="BQ2" s="297" t="str">
        <f>IF(志願書!F91="","","高"&amp;志願書!D91&amp;"年 "&amp;志願書!F91&amp;CHAR(10)&amp;志願書!J91)</f>
        <v>高3年 硬式テニス
副部長</v>
      </c>
      <c r="BR2" s="297" t="str">
        <f>IF(志願書!F92="","","大"&amp;志願書!D92&amp;"年 "&amp;志願書!F92&amp;CHAR(10)&amp;志願書!J92)</f>
        <v>大4年 ビリヤードサークル
庶務</v>
      </c>
      <c r="BS2" s="297" t="str">
        <f>IF(志願書!F93="","","他"&amp;志願書!D93&amp;"年 "&amp;志願書!F93&amp;CHAR(10)&amp;志願書!J93)</f>
        <v>他2年 手話クラブ
会員</v>
      </c>
      <c r="BT2" s="298" t="str">
        <f>IF(志願書!F94="","","他"&amp;志願書!D94&amp;"年 "&amp;志願書!F94&amp;CHAR(10)&amp;志願書!J94)</f>
        <v/>
      </c>
      <c r="BU2" s="294" t="str">
        <f>IF(志願書!L88="","",志願書!L88)</f>
        <v/>
      </c>
      <c r="BV2" s="295" t="str">
        <f>IF(志願書!L90="","",志願書!L90)</f>
        <v/>
      </c>
      <c r="BW2" s="295" t="str">
        <f>IF(志願書!L92="","",志願書!L92)</f>
        <v/>
      </c>
      <c r="BX2" s="295" t="str">
        <f>IF(志願書!L94="","",志願書!L94)</f>
        <v/>
      </c>
      <c r="BY2" s="316" t="str">
        <f>IF(志願書!L70="","",志願書!L70)</f>
        <v>学生ボランティア（京都市立○○小学校、令和4年9月～12月、月4回程度）</v>
      </c>
      <c r="BZ2" s="317" t="str">
        <f>IF(志願書!L73="","",志願書!L73)</f>
        <v>カンボジアの小学校でのボランティア活動（令和4年1月　1週間）</v>
      </c>
      <c r="CA2" s="317" t="str">
        <f>IF(志願書!L77="","",志願書!L77)</f>
        <v/>
      </c>
      <c r="CB2" s="318" t="str">
        <f>IF(志願書!L81="","",志願書!L81)</f>
        <v/>
      </c>
      <c r="CC2" s="79" t="str">
        <f>IF(志願書!K49="有",志願書!M49&amp;"期",IF(志願書!K49="無","×","未"))</f>
        <v>18期</v>
      </c>
      <c r="CD2" s="83" t="str">
        <f>IF(志願書!K29="","",志願書!K29)</f>
        <v>右耳が聞こえないため、一番右の席にしてほしいです。</v>
      </c>
      <c r="CE2" s="98" t="str">
        <f>IF(志願書!N24="○","無","")</f>
        <v/>
      </c>
      <c r="CF2" s="77" t="str">
        <f>IF(志願書!J98="同意する","○",IF(志願書!J98="同意しない","×","未"))</f>
        <v>○</v>
      </c>
      <c r="CG2" s="77" t="str">
        <f>IF(志願書!I99="","未","〇")</f>
        <v>〇</v>
      </c>
      <c r="CH2" s="84" t="str">
        <f>IF(COUNTIF(C2:CG2,"未")&gt;0,"不備有","")</f>
        <v/>
      </c>
      <c r="CI2" s="84"/>
      <c r="CJ2" s="78" t="str">
        <f>IF(志願書!K52="","",志願書!K52)</f>
        <v>希望する</v>
      </c>
      <c r="CK2" s="78" t="str">
        <f>IF(志願書!E95="有",志願書!H96,志願書!E95)</f>
        <v>無</v>
      </c>
      <c r="CL2" s="381" t="str">
        <f>IF(志願書!B25&lt;&gt;"",志願書!B25&amp;"-"&amp;志願書!D25&amp;"-"&amp;志願書!G25,"")</f>
        <v>075-222-3779</v>
      </c>
      <c r="CM2" s="381" t="str">
        <f>IF(志願書!B26&lt;&gt;"",志願書!B26&amp;"-"&amp;志願書!D26&amp;"-"&amp;志願書!G26,"")</f>
        <v>090-0000-0000</v>
      </c>
      <c r="CN2" s="381" t="str">
        <f>IF(志願書!B27&lt;&gt;"",志願書!B27,"")</f>
        <v>jinjika@edu.city.kyoto.jp</v>
      </c>
      <c r="CO2" s="381" t="str">
        <f>IF(志願書!E97&lt;&gt;"",志願書!E97,"")</f>
        <v>○○県　教諭</v>
      </c>
      <c r="CP2" s="78"/>
      <c r="CQ2" s="78"/>
      <c r="CR2" s="78"/>
      <c r="CS2" s="78"/>
      <c r="CT2" s="78"/>
      <c r="CU2" s="78"/>
      <c r="CV2" s="78"/>
      <c r="CW2" s="78"/>
      <c r="CX2" s="78"/>
      <c r="CY2" s="78"/>
      <c r="CZ2" s="78"/>
      <c r="DA2" s="78"/>
      <c r="DB2" s="78"/>
      <c r="DC2" s="78"/>
    </row>
    <row r="3" spans="1:107">
      <c r="AE3" s="199"/>
      <c r="AX3" s="180"/>
      <c r="AY3" s="180"/>
    </row>
    <row r="4" spans="1:107">
      <c r="AX4" s="179"/>
    </row>
    <row r="5" spans="1:107">
      <c r="AX5" s="180"/>
      <c r="AY5" s="180"/>
    </row>
    <row r="6" spans="1:107">
      <c r="AX6" s="179"/>
    </row>
    <row r="7" spans="1:107">
      <c r="AL7" s="281"/>
      <c r="AR7" s="281"/>
      <c r="AX7" s="180"/>
      <c r="AY7" s="180"/>
    </row>
    <row r="8" spans="1:107">
      <c r="AL8" s="281"/>
      <c r="AR8" s="281"/>
      <c r="AX8" s="179"/>
    </row>
    <row r="9" spans="1:107">
      <c r="AL9" s="281"/>
      <c r="AX9" s="180"/>
      <c r="AY9" s="180"/>
    </row>
    <row r="10" spans="1:107">
      <c r="AL10" s="281"/>
      <c r="AX10" s="179"/>
    </row>
    <row r="11" spans="1:107">
      <c r="AX11" s="180"/>
      <c r="AY11" s="180"/>
      <c r="BP11" s="942"/>
      <c r="BQ11" s="942"/>
      <c r="BR11" s="942"/>
      <c r="BS11" s="942"/>
    </row>
    <row r="12" spans="1:107">
      <c r="AX12" s="3"/>
      <c r="AY12" s="3"/>
    </row>
    <row r="13" spans="1:107">
      <c r="AX13" s="180"/>
      <c r="AY13" s="180"/>
    </row>
    <row r="14" spans="1:107">
      <c r="AX14" s="179"/>
    </row>
    <row r="15" spans="1:107">
      <c r="AX15" s="180"/>
      <c r="AY15" s="180"/>
    </row>
    <row r="16" spans="1:107">
      <c r="AX16" s="179"/>
    </row>
    <row r="17" spans="50:51">
      <c r="AX17" s="180"/>
      <c r="AY17" s="180"/>
    </row>
    <row r="18" spans="50:51">
      <c r="AX18" s="179"/>
    </row>
    <row r="19" spans="50:51">
      <c r="AX19" s="180"/>
      <c r="AY19" s="180"/>
    </row>
    <row r="20" spans="50:51">
      <c r="AX20" s="180"/>
      <c r="AY20" s="180"/>
    </row>
  </sheetData>
  <mergeCells count="1">
    <mergeCell ref="BP11:BS1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S89"/>
  <sheetViews>
    <sheetView topLeftCell="Y16" zoomScale="85" zoomScaleNormal="85" workbookViewId="0">
      <selection activeCell="D12" sqref="D12:F13"/>
    </sheetView>
  </sheetViews>
  <sheetFormatPr defaultRowHeight="13.5"/>
  <cols>
    <col min="1" max="1" width="45.125" customWidth="1"/>
    <col min="2" max="2" width="1.5" customWidth="1"/>
    <col min="3" max="3" width="31.25" customWidth="1"/>
    <col min="4" max="4" width="2.625" customWidth="1"/>
    <col min="5" max="5" width="4.25" style="13" customWidth="1"/>
    <col min="6" max="6" width="11" customWidth="1"/>
    <col min="7" max="7" width="17.125" style="3" customWidth="1"/>
    <col min="8" max="8" width="16.375" style="3" customWidth="1"/>
    <col min="9" max="9" width="30" style="3" bestFit="1" customWidth="1"/>
    <col min="10" max="10" width="16.375" style="3" customWidth="1"/>
    <col min="11" max="11" width="16.375" style="3" bestFit="1" customWidth="1"/>
    <col min="12" max="12" width="21.375" style="3" bestFit="1" customWidth="1"/>
    <col min="13" max="14" width="10.125" style="3" customWidth="1"/>
    <col min="15" max="15" width="2.5" customWidth="1"/>
    <col min="16" max="16" width="20.75" bestFit="1" customWidth="1"/>
    <col min="17" max="17" width="18.375" bestFit="1" customWidth="1"/>
    <col min="18" max="18" width="28.625" bestFit="1" customWidth="1"/>
    <col min="19" max="19" width="20.5" bestFit="1" customWidth="1"/>
    <col min="20" max="21" width="14.375" bestFit="1" customWidth="1"/>
    <col min="22" max="22" width="18.625" bestFit="1" customWidth="1"/>
    <col min="23" max="23" width="14.375" bestFit="1" customWidth="1"/>
    <col min="24" max="24" width="18.625" bestFit="1" customWidth="1"/>
    <col min="25" max="27" width="14.375" bestFit="1" customWidth="1"/>
    <col min="28" max="28" width="13" bestFit="1" customWidth="1"/>
    <col min="34" max="34" width="3" customWidth="1"/>
    <col min="35" max="37" width="1.625" customWidth="1"/>
    <col min="38" max="38" width="25.625" customWidth="1"/>
    <col min="39" max="39" width="21" customWidth="1"/>
    <col min="40" max="41" width="16.625" customWidth="1"/>
    <col min="42" max="42" width="2.125" customWidth="1"/>
    <col min="43" max="43" width="1.125" customWidth="1"/>
    <col min="44" max="44" width="1.75" customWidth="1"/>
    <col min="45" max="45" width="21.75" bestFit="1" customWidth="1"/>
    <col min="46" max="46" width="5.625" bestFit="1" customWidth="1"/>
    <col min="47" max="47" width="9.25" bestFit="1" customWidth="1"/>
    <col min="48" max="51" width="5.625" bestFit="1" customWidth="1"/>
    <col min="52" max="52" width="12.125" customWidth="1"/>
    <col min="53" max="54" width="5.625" bestFit="1" customWidth="1"/>
    <col min="55" max="55" width="9.25" bestFit="1" customWidth="1"/>
    <col min="56" max="56" width="5.625" bestFit="1" customWidth="1"/>
    <col min="57" max="65" width="5.625" customWidth="1"/>
    <col min="66" max="66" width="7" bestFit="1" customWidth="1"/>
    <col min="67" max="70" width="5.625" customWidth="1"/>
    <col min="71" max="71" width="1.75" customWidth="1"/>
    <col min="72" max="72" width="26.25" bestFit="1" customWidth="1"/>
  </cols>
  <sheetData>
    <row r="1" spans="1:71" ht="14.25" thickBot="1">
      <c r="B1" s="132"/>
      <c r="C1" s="132"/>
      <c r="D1" s="132"/>
      <c r="E1" s="143"/>
      <c r="F1" s="149" t="s">
        <v>239</v>
      </c>
      <c r="G1" s="13" t="s">
        <v>238</v>
      </c>
      <c r="H1" s="143"/>
      <c r="I1" s="143"/>
      <c r="J1" s="143"/>
      <c r="K1" s="143"/>
      <c r="L1" s="143"/>
      <c r="M1" s="143"/>
      <c r="N1" s="143"/>
      <c r="O1" s="132"/>
      <c r="P1" s="149" t="s">
        <v>285</v>
      </c>
      <c r="Q1" s="132"/>
      <c r="R1" s="132"/>
      <c r="S1" s="132"/>
      <c r="T1" s="132"/>
      <c r="U1" s="132"/>
      <c r="V1" s="132"/>
      <c r="W1" s="132"/>
      <c r="X1" s="132"/>
      <c r="Y1" s="132"/>
      <c r="Z1" s="132"/>
      <c r="AA1" s="132"/>
      <c r="AB1" s="132"/>
      <c r="AC1" s="132"/>
      <c r="AD1" s="132"/>
      <c r="AE1" s="132"/>
      <c r="AF1" s="132"/>
      <c r="AG1" s="132"/>
      <c r="AH1" s="132"/>
      <c r="AK1" s="142"/>
      <c r="AL1" s="142"/>
      <c r="AM1" s="140"/>
      <c r="AN1" s="140"/>
      <c r="AO1" s="140"/>
      <c r="AP1" s="140"/>
      <c r="AR1" s="142"/>
      <c r="AS1" t="s">
        <v>21</v>
      </c>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row>
    <row r="2" spans="1:71" ht="14.25" thickBot="1">
      <c r="B2" s="132"/>
      <c r="C2" s="140" t="s">
        <v>387</v>
      </c>
      <c r="D2" s="143"/>
      <c r="E2" s="143"/>
      <c r="F2" s="109" t="s">
        <v>239</v>
      </c>
      <c r="G2" s="217" t="s">
        <v>232</v>
      </c>
      <c r="H2" s="177" t="s">
        <v>227</v>
      </c>
      <c r="I2" s="177" t="s">
        <v>228</v>
      </c>
      <c r="J2" s="177" t="s">
        <v>439</v>
      </c>
      <c r="K2" s="217" t="s">
        <v>20</v>
      </c>
      <c r="L2" s="351" t="s">
        <v>295</v>
      </c>
      <c r="N2" s="13"/>
      <c r="O2" s="132"/>
      <c r="P2" s="17" t="s">
        <v>233</v>
      </c>
      <c r="Q2" s="148" t="s">
        <v>19</v>
      </c>
      <c r="R2" s="148"/>
      <c r="S2" s="148"/>
      <c r="T2" s="148"/>
      <c r="U2" s="148"/>
      <c r="V2" s="148"/>
      <c r="W2" s="148"/>
      <c r="X2" s="148"/>
      <c r="Y2" s="148"/>
      <c r="Z2" s="148"/>
      <c r="AA2" s="148"/>
      <c r="AB2" s="148"/>
      <c r="AC2" s="148"/>
      <c r="AD2" s="148"/>
      <c r="AE2" s="148"/>
      <c r="AF2" s="148"/>
      <c r="AG2" s="148"/>
      <c r="AH2" s="132"/>
      <c r="AJ2" s="3"/>
      <c r="AK2" s="144"/>
      <c r="AL2" s="125" t="s">
        <v>60</v>
      </c>
      <c r="AM2" s="946" t="s">
        <v>373</v>
      </c>
      <c r="AN2" s="946"/>
      <c r="AO2" s="946"/>
      <c r="AP2" s="145"/>
      <c r="AQ2" s="10"/>
      <c r="AR2" s="144"/>
      <c r="AS2" s="21" t="s">
        <v>43</v>
      </c>
      <c r="AT2" s="31" t="s">
        <v>44</v>
      </c>
      <c r="AU2" s="150"/>
      <c r="AV2" s="151"/>
      <c r="AW2" s="150"/>
      <c r="AX2" s="150"/>
      <c r="AY2" s="150"/>
      <c r="AZ2" s="150"/>
      <c r="BA2" s="150"/>
      <c r="BB2" s="150"/>
      <c r="BC2" s="150"/>
      <c r="BD2" s="151"/>
      <c r="BE2" s="151"/>
      <c r="BF2" s="151"/>
      <c r="BG2" s="151"/>
      <c r="BH2" s="151"/>
      <c r="BI2" s="151"/>
      <c r="BJ2" s="151"/>
      <c r="BK2" s="151"/>
      <c r="BL2" s="151"/>
      <c r="BM2" s="151"/>
      <c r="BN2" s="151"/>
      <c r="BO2" s="151"/>
      <c r="BP2" s="151"/>
      <c r="BQ2" s="151"/>
      <c r="BR2" s="151"/>
      <c r="BS2" s="142"/>
    </row>
    <row r="3" spans="1:71" ht="13.5" customHeight="1" thickBot="1">
      <c r="A3" s="339" t="s">
        <v>385</v>
      </c>
      <c r="B3" s="140"/>
      <c r="C3" s="340" t="s">
        <v>522</v>
      </c>
      <c r="D3" s="143"/>
      <c r="E3" s="143"/>
      <c r="F3" s="943" t="s">
        <v>343</v>
      </c>
      <c r="G3" s="216" t="s">
        <v>534</v>
      </c>
      <c r="H3" s="175" t="s">
        <v>537</v>
      </c>
      <c r="I3" s="176" t="s">
        <v>541</v>
      </c>
      <c r="J3" s="175" t="s">
        <v>544</v>
      </c>
      <c r="K3" s="216" t="s">
        <v>533</v>
      </c>
      <c r="L3" s="352" t="s">
        <v>553</v>
      </c>
      <c r="N3" s="13"/>
      <c r="O3" s="132"/>
      <c r="P3" s="236" t="s">
        <v>533</v>
      </c>
      <c r="Q3" s="234" t="s">
        <v>556</v>
      </c>
      <c r="R3" s="229" t="s">
        <v>535</v>
      </c>
      <c r="S3" s="229" t="s">
        <v>536</v>
      </c>
      <c r="T3" s="229" t="s">
        <v>537</v>
      </c>
      <c r="U3" s="229" t="s">
        <v>538</v>
      </c>
      <c r="V3" s="229" t="s">
        <v>539</v>
      </c>
      <c r="W3" s="229" t="s">
        <v>540</v>
      </c>
      <c r="X3" s="229" t="s">
        <v>541</v>
      </c>
      <c r="Y3" s="229" t="s">
        <v>542</v>
      </c>
      <c r="Z3" s="229" t="s">
        <v>543</v>
      </c>
      <c r="AA3" s="229" t="s">
        <v>544</v>
      </c>
      <c r="AB3" s="230" t="s">
        <v>553</v>
      </c>
      <c r="AC3" s="228"/>
      <c r="AD3" s="40"/>
      <c r="AE3" s="40" t="s">
        <v>54</v>
      </c>
      <c r="AF3" s="40" t="s">
        <v>54</v>
      </c>
      <c r="AG3" s="41" t="s">
        <v>54</v>
      </c>
      <c r="AH3" s="143"/>
      <c r="AJ3" s="3"/>
      <c r="AK3" s="141"/>
      <c r="AL3" s="128" t="s">
        <v>45</v>
      </c>
      <c r="AM3" s="127">
        <v>1</v>
      </c>
      <c r="AN3" s="126">
        <v>2</v>
      </c>
      <c r="AO3" s="356"/>
      <c r="AP3" s="146"/>
      <c r="AQ3" s="3"/>
      <c r="AR3" s="147"/>
      <c r="AS3" s="18" t="s">
        <v>87</v>
      </c>
      <c r="AT3" s="221" t="s">
        <v>367</v>
      </c>
      <c r="AU3" s="221"/>
      <c r="AV3" s="221"/>
      <c r="AW3" s="221"/>
      <c r="AX3" s="221"/>
      <c r="AY3" s="221"/>
      <c r="AZ3" s="221"/>
      <c r="BA3" s="1"/>
      <c r="BB3" s="1"/>
      <c r="BC3" s="1"/>
      <c r="BD3" s="1"/>
      <c r="BE3" s="1"/>
      <c r="BF3" s="1"/>
      <c r="BG3" s="1"/>
      <c r="BH3" s="1"/>
      <c r="BI3" s="1"/>
      <c r="BJ3" s="1"/>
      <c r="BK3" s="1"/>
      <c r="BL3" s="1"/>
      <c r="BM3" s="1"/>
      <c r="BN3" s="1"/>
      <c r="BO3" s="1"/>
      <c r="BP3" s="1"/>
      <c r="BQ3" s="1"/>
      <c r="BR3" s="2"/>
      <c r="BS3" s="142"/>
    </row>
    <row r="4" spans="1:71" ht="13.5" customHeight="1" thickBot="1">
      <c r="B4" s="132"/>
      <c r="C4" s="132"/>
      <c r="D4" s="143"/>
      <c r="E4" s="143"/>
      <c r="F4" s="944"/>
      <c r="G4" s="104" t="s">
        <v>535</v>
      </c>
      <c r="H4" s="104" t="s">
        <v>538</v>
      </c>
      <c r="J4" s="105" t="s">
        <v>550</v>
      </c>
      <c r="K4" s="104" t="s">
        <v>535</v>
      </c>
      <c r="L4" s="9"/>
      <c r="N4" s="13"/>
      <c r="O4" s="132"/>
      <c r="P4" s="236"/>
      <c r="Q4" s="234"/>
      <c r="R4" s="229"/>
      <c r="S4" s="229"/>
      <c r="T4" s="229"/>
      <c r="U4" s="229"/>
      <c r="V4" s="229"/>
      <c r="W4" s="229"/>
      <c r="X4" s="229"/>
      <c r="Y4" s="229"/>
      <c r="Z4" s="229"/>
      <c r="AA4" s="229"/>
      <c r="AB4" s="230"/>
      <c r="AC4" s="228"/>
      <c r="AD4" s="42"/>
      <c r="AE4" s="42" t="s">
        <v>54</v>
      </c>
      <c r="AF4" s="42" t="s">
        <v>54</v>
      </c>
      <c r="AG4" s="43" t="s">
        <v>54</v>
      </c>
      <c r="AH4" s="143"/>
      <c r="AJ4" s="3"/>
      <c r="AK4" s="141"/>
      <c r="AL4" s="326" t="s">
        <v>46</v>
      </c>
      <c r="AM4" s="146"/>
      <c r="AN4" s="146"/>
      <c r="AO4" s="146"/>
      <c r="AP4" s="146"/>
      <c r="AQ4" s="3"/>
      <c r="AR4" s="147"/>
      <c r="AS4" s="19" t="s">
        <v>88</v>
      </c>
      <c r="AT4" s="222" t="s">
        <v>368</v>
      </c>
      <c r="AU4" s="222"/>
      <c r="AV4" s="222"/>
      <c r="AW4" s="222"/>
      <c r="AX4" s="222"/>
      <c r="AY4" s="222"/>
      <c r="AZ4" s="222"/>
      <c r="BA4" s="3"/>
      <c r="BB4" s="3"/>
      <c r="BC4" s="3"/>
      <c r="BD4" s="3"/>
      <c r="BE4" s="3"/>
      <c r="BF4" s="3"/>
      <c r="BG4" s="3"/>
      <c r="BH4" s="3"/>
      <c r="BI4" s="3"/>
      <c r="BJ4" s="3"/>
      <c r="BK4" s="3"/>
      <c r="BL4" s="3"/>
      <c r="BM4" s="3"/>
      <c r="BN4" s="3"/>
      <c r="BO4" s="3"/>
      <c r="BP4" s="3"/>
      <c r="BQ4" s="3"/>
      <c r="BR4" s="4"/>
      <c r="BS4" s="142"/>
    </row>
    <row r="5" spans="1:71" ht="13.5" customHeight="1" thickBot="1">
      <c r="B5" s="132"/>
      <c r="C5" s="146" t="s">
        <v>342</v>
      </c>
      <c r="D5" s="143"/>
      <c r="E5" s="143"/>
      <c r="F5" s="944"/>
      <c r="G5" s="104" t="s">
        <v>536</v>
      </c>
      <c r="H5" s="104" t="s">
        <v>548</v>
      </c>
      <c r="K5" s="104" t="s">
        <v>536</v>
      </c>
      <c r="N5" s="13"/>
      <c r="O5" s="132"/>
      <c r="P5" s="236"/>
      <c r="Q5" s="234"/>
      <c r="R5" s="229"/>
      <c r="S5" s="229"/>
      <c r="T5" s="229"/>
      <c r="U5" s="229"/>
      <c r="V5" s="229"/>
      <c r="W5" s="229"/>
      <c r="X5" s="229"/>
      <c r="Y5" s="229"/>
      <c r="Z5" s="229"/>
      <c r="AA5" s="229"/>
      <c r="AB5" s="230"/>
      <c r="AC5" s="228"/>
      <c r="AD5" s="42"/>
      <c r="AE5" s="42" t="s">
        <v>54</v>
      </c>
      <c r="AF5" s="42" t="s">
        <v>54</v>
      </c>
      <c r="AG5" s="43" t="s">
        <v>54</v>
      </c>
      <c r="AH5" s="143"/>
      <c r="AJ5" s="3"/>
      <c r="AK5" s="141"/>
      <c r="AL5" s="327" t="s">
        <v>374</v>
      </c>
      <c r="AM5" s="328" t="s">
        <v>147</v>
      </c>
      <c r="AN5" s="328" t="s">
        <v>146</v>
      </c>
      <c r="AO5" s="329" t="s">
        <v>145</v>
      </c>
      <c r="AP5" s="3"/>
      <c r="AQ5" s="3"/>
      <c r="AR5" s="147"/>
      <c r="AS5" s="19" t="s">
        <v>89</v>
      </c>
      <c r="AT5" s="222" t="s">
        <v>368</v>
      </c>
      <c r="AU5" s="222"/>
      <c r="AV5" s="222"/>
      <c r="AW5" s="222"/>
      <c r="AX5" s="222"/>
      <c r="AY5" s="222"/>
      <c r="AZ5" s="222"/>
      <c r="BA5" s="3"/>
      <c r="BB5" s="3"/>
      <c r="BC5" s="3"/>
      <c r="BD5" s="3"/>
      <c r="BE5" s="3"/>
      <c r="BF5" s="3"/>
      <c r="BG5" s="3"/>
      <c r="BH5" s="3"/>
      <c r="BI5" s="3"/>
      <c r="BJ5" s="3"/>
      <c r="BK5" s="3"/>
      <c r="BL5" s="3"/>
      <c r="BM5" s="3"/>
      <c r="BN5" s="3"/>
      <c r="BO5" s="3"/>
      <c r="BP5" s="3"/>
      <c r="BQ5" s="3"/>
      <c r="BR5" s="4"/>
      <c r="BS5" s="142"/>
    </row>
    <row r="6" spans="1:71" ht="14.25" customHeight="1" thickBot="1">
      <c r="A6" s="339" t="s">
        <v>386</v>
      </c>
      <c r="B6" s="140"/>
      <c r="C6" s="323">
        <v>45749</v>
      </c>
      <c r="D6" s="143"/>
      <c r="E6" s="143"/>
      <c r="F6" s="944"/>
      <c r="G6" s="104" t="s">
        <v>537</v>
      </c>
      <c r="H6" s="104" t="s">
        <v>549</v>
      </c>
      <c r="K6" s="104" t="s">
        <v>537</v>
      </c>
      <c r="N6" s="13"/>
      <c r="O6" s="132"/>
      <c r="P6" s="168"/>
      <c r="Q6" s="235"/>
      <c r="R6" s="99"/>
      <c r="S6" s="99"/>
      <c r="T6" s="99"/>
      <c r="U6" s="99"/>
      <c r="V6" s="99"/>
      <c r="W6" s="99"/>
      <c r="X6" s="228"/>
      <c r="Y6" s="228"/>
      <c r="Z6" s="228"/>
      <c r="AA6" s="228"/>
      <c r="AB6" s="228"/>
      <c r="AC6" s="228"/>
      <c r="AD6" s="42"/>
      <c r="AE6" s="42"/>
      <c r="AF6" s="42"/>
      <c r="AG6" s="43"/>
      <c r="AH6" s="143"/>
      <c r="AJ6" s="3"/>
      <c r="AK6" s="141"/>
      <c r="AL6" s="141"/>
      <c r="AM6" s="141"/>
      <c r="AN6" s="141"/>
      <c r="AO6" s="141"/>
      <c r="AP6" s="141"/>
      <c r="AQ6" s="3"/>
      <c r="AR6" s="147"/>
      <c r="AS6" s="19" t="s">
        <v>340</v>
      </c>
      <c r="AT6" s="222"/>
      <c r="AU6" s="222"/>
      <c r="AV6" s="222"/>
      <c r="AW6" s="222"/>
      <c r="AX6" s="222"/>
      <c r="AY6" s="222"/>
      <c r="AZ6" s="222"/>
      <c r="BA6" s="3"/>
      <c r="BB6" s="3"/>
      <c r="BC6" s="3"/>
      <c r="BD6" s="3"/>
      <c r="BE6" s="3"/>
      <c r="BF6" s="3"/>
      <c r="BG6" s="3"/>
      <c r="BH6" s="3"/>
      <c r="BI6" s="3"/>
      <c r="BJ6" s="3"/>
      <c r="BK6" s="3"/>
      <c r="BL6" s="3"/>
      <c r="BM6" s="3"/>
      <c r="BN6" s="3"/>
      <c r="BO6" s="3"/>
      <c r="BP6" s="3"/>
      <c r="BQ6" s="3"/>
      <c r="BR6" s="4"/>
      <c r="BS6" s="142"/>
    </row>
    <row r="7" spans="1:71" ht="13.5" customHeight="1" thickBot="1">
      <c r="B7" s="132"/>
      <c r="C7" s="132"/>
      <c r="D7" s="143"/>
      <c r="E7" s="143"/>
      <c r="F7" s="944"/>
      <c r="G7" s="104" t="s">
        <v>538</v>
      </c>
      <c r="H7" s="105" t="s">
        <v>551</v>
      </c>
      <c r="K7" s="104" t="s">
        <v>538</v>
      </c>
      <c r="N7" s="13"/>
      <c r="O7" s="132"/>
      <c r="P7" s="236" t="s">
        <v>535</v>
      </c>
      <c r="Q7" s="229" t="s">
        <v>533</v>
      </c>
      <c r="R7" s="229" t="s">
        <v>553</v>
      </c>
      <c r="S7" s="229" t="s">
        <v>545</v>
      </c>
      <c r="T7" s="229"/>
      <c r="U7" s="230"/>
      <c r="V7" s="99" t="s">
        <v>348</v>
      </c>
      <c r="W7" s="42"/>
      <c r="X7" s="42" t="s">
        <v>54</v>
      </c>
      <c r="Y7" s="42" t="s">
        <v>54</v>
      </c>
      <c r="Z7" s="42" t="s">
        <v>54</v>
      </c>
      <c r="AA7" s="42" t="s">
        <v>54</v>
      </c>
      <c r="AB7" s="42" t="s">
        <v>54</v>
      </c>
      <c r="AC7" s="42" t="s">
        <v>54</v>
      </c>
      <c r="AD7" s="42" t="s">
        <v>54</v>
      </c>
      <c r="AE7" s="42" t="s">
        <v>54</v>
      </c>
      <c r="AF7" s="42" t="s">
        <v>54</v>
      </c>
      <c r="AG7" s="43" t="s">
        <v>54</v>
      </c>
      <c r="AH7" s="143"/>
      <c r="AJ7" s="3"/>
      <c r="AK7" s="141"/>
      <c r="AL7" s="23" t="s">
        <v>57</v>
      </c>
      <c r="AM7" s="23" t="s">
        <v>313</v>
      </c>
      <c r="AN7" s="23" t="s">
        <v>50</v>
      </c>
      <c r="AO7" s="22" t="s">
        <v>3</v>
      </c>
      <c r="AP7" s="141"/>
      <c r="AQ7" s="3"/>
      <c r="AR7" s="147"/>
      <c r="AS7" s="19" t="s">
        <v>22</v>
      </c>
      <c r="AT7" s="222" t="s">
        <v>368</v>
      </c>
      <c r="AU7" s="222"/>
      <c r="AV7" s="222"/>
      <c r="AW7" s="222"/>
      <c r="AX7" s="222"/>
      <c r="AY7" s="222"/>
      <c r="AZ7" s="222"/>
      <c r="BA7" s="3"/>
      <c r="BB7" s="3"/>
      <c r="BC7" s="3"/>
      <c r="BD7" s="3"/>
      <c r="BE7" s="3"/>
      <c r="BF7" s="3"/>
      <c r="BG7" s="3"/>
      <c r="BH7" s="3"/>
      <c r="BI7" s="3"/>
      <c r="BJ7" s="3"/>
      <c r="BK7" s="3"/>
      <c r="BL7" s="3"/>
      <c r="BM7" s="3"/>
      <c r="BN7" s="3"/>
      <c r="BO7" s="3"/>
      <c r="BP7" s="3"/>
      <c r="BQ7" s="3"/>
      <c r="BR7" s="4"/>
      <c r="BS7" s="142"/>
    </row>
    <row r="8" spans="1:71" ht="14.25" thickBot="1">
      <c r="B8" s="132"/>
      <c r="C8" s="110" t="s">
        <v>14</v>
      </c>
      <c r="D8" s="143"/>
      <c r="E8" s="143"/>
      <c r="F8" s="944"/>
      <c r="G8" s="104" t="s">
        <v>539</v>
      </c>
      <c r="K8" s="104" t="s">
        <v>539</v>
      </c>
      <c r="N8" s="13"/>
      <c r="O8" s="132"/>
      <c r="P8" s="236" t="s">
        <v>536</v>
      </c>
      <c r="Q8" s="229" t="s">
        <v>533</v>
      </c>
      <c r="R8" s="229" t="s">
        <v>553</v>
      </c>
      <c r="S8" s="229" t="s">
        <v>546</v>
      </c>
      <c r="T8" s="232" t="s">
        <v>547</v>
      </c>
      <c r="U8" s="230"/>
      <c r="V8" s="99" t="s">
        <v>345</v>
      </c>
      <c r="W8" s="42"/>
      <c r="X8" s="42" t="s">
        <v>54</v>
      </c>
      <c r="Y8" s="42" t="s">
        <v>54</v>
      </c>
      <c r="Z8" s="42" t="s">
        <v>54</v>
      </c>
      <c r="AA8" s="42" t="s">
        <v>54</v>
      </c>
      <c r="AB8" s="42" t="s">
        <v>54</v>
      </c>
      <c r="AC8" s="42" t="s">
        <v>54</v>
      </c>
      <c r="AD8" s="42" t="s">
        <v>54</v>
      </c>
      <c r="AE8" s="42" t="s">
        <v>54</v>
      </c>
      <c r="AF8" s="42" t="s">
        <v>54</v>
      </c>
      <c r="AG8" s="43" t="s">
        <v>54</v>
      </c>
      <c r="AH8" s="143"/>
      <c r="AJ8" s="3"/>
      <c r="AK8" s="141"/>
      <c r="AL8" s="7" t="s">
        <v>59</v>
      </c>
      <c r="AM8" s="162" t="s">
        <v>123</v>
      </c>
      <c r="AN8" s="14" t="s">
        <v>6</v>
      </c>
      <c r="AO8" s="2" t="s">
        <v>49</v>
      </c>
      <c r="AP8" s="141"/>
      <c r="AQ8" s="3"/>
      <c r="AR8" s="147"/>
      <c r="AS8" s="19" t="s">
        <v>90</v>
      </c>
      <c r="AT8" s="222" t="s">
        <v>368</v>
      </c>
      <c r="AU8" s="222"/>
      <c r="AV8" s="222"/>
      <c r="AW8" s="222"/>
      <c r="AX8" s="222"/>
      <c r="AY8" s="222"/>
      <c r="AZ8" s="222"/>
      <c r="BA8" s="3"/>
      <c r="BB8" s="3"/>
      <c r="BC8" s="3"/>
      <c r="BD8" s="3"/>
      <c r="BE8" s="3"/>
      <c r="BF8" s="3"/>
      <c r="BG8" s="3"/>
      <c r="BH8" s="3"/>
      <c r="BI8" s="3"/>
      <c r="BJ8" s="3"/>
      <c r="BK8" s="3"/>
      <c r="BL8" s="3"/>
      <c r="BM8" s="3"/>
      <c r="BN8" s="3"/>
      <c r="BO8" s="3"/>
      <c r="BP8" s="3"/>
      <c r="BQ8" s="3"/>
      <c r="BR8" s="4"/>
      <c r="BS8" s="142"/>
    </row>
    <row r="9" spans="1:71" ht="14.25" thickBot="1">
      <c r="B9" s="132"/>
      <c r="C9" s="8" t="s">
        <v>234</v>
      </c>
      <c r="D9" s="143"/>
      <c r="E9" s="143"/>
      <c r="F9" s="944"/>
      <c r="G9" s="104" t="s">
        <v>540</v>
      </c>
      <c r="K9" s="104" t="s">
        <v>540</v>
      </c>
      <c r="N9" s="13"/>
      <c r="O9" s="132"/>
      <c r="P9" s="236" t="s">
        <v>537</v>
      </c>
      <c r="Q9" s="229" t="s">
        <v>533</v>
      </c>
      <c r="R9" s="229" t="s">
        <v>553</v>
      </c>
      <c r="S9" s="229" t="s">
        <v>548</v>
      </c>
      <c r="T9" s="229"/>
      <c r="U9" s="230"/>
      <c r="V9" s="99"/>
      <c r="W9" s="42"/>
      <c r="X9" s="42" t="s">
        <v>54</v>
      </c>
      <c r="Y9" s="42" t="s">
        <v>54</v>
      </c>
      <c r="Z9" s="42" t="s">
        <v>54</v>
      </c>
      <c r="AA9" s="42" t="s">
        <v>54</v>
      </c>
      <c r="AB9" s="42" t="s">
        <v>54</v>
      </c>
      <c r="AC9" s="42" t="s">
        <v>54</v>
      </c>
      <c r="AD9" s="42" t="s">
        <v>54</v>
      </c>
      <c r="AE9" s="42" t="s">
        <v>54</v>
      </c>
      <c r="AF9" s="42" t="s">
        <v>54</v>
      </c>
      <c r="AG9" s="43" t="s">
        <v>54</v>
      </c>
      <c r="AH9" s="143"/>
      <c r="AJ9" s="3"/>
      <c r="AK9" s="141"/>
      <c r="AL9" s="8" t="s">
        <v>58</v>
      </c>
      <c r="AM9" s="163" t="s">
        <v>124</v>
      </c>
      <c r="AN9" s="337" t="s">
        <v>51</v>
      </c>
      <c r="AO9" s="4" t="s">
        <v>379</v>
      </c>
      <c r="AP9" s="141"/>
      <c r="AQ9" s="3"/>
      <c r="AR9" s="147"/>
      <c r="AS9" s="19" t="s">
        <v>23</v>
      </c>
      <c r="AT9" s="222" t="s">
        <v>368</v>
      </c>
      <c r="AU9" s="222"/>
      <c r="AV9" s="222"/>
      <c r="AW9" s="222"/>
      <c r="AX9" s="222"/>
      <c r="AY9" s="222"/>
      <c r="AZ9" s="222"/>
      <c r="BA9" s="13"/>
      <c r="BB9" s="3"/>
      <c r="BC9" s="3"/>
      <c r="BD9" s="3"/>
      <c r="BE9" s="3"/>
      <c r="BF9" s="3"/>
      <c r="BG9" s="3"/>
      <c r="BH9" s="3"/>
      <c r="BI9" s="3"/>
      <c r="BJ9" s="3"/>
      <c r="BK9" s="3"/>
      <c r="BL9" s="3"/>
      <c r="BM9" s="3"/>
      <c r="BN9" s="3"/>
      <c r="BO9" s="3"/>
      <c r="BP9" s="3"/>
      <c r="BQ9" s="3"/>
      <c r="BR9" s="4"/>
      <c r="BS9" s="142"/>
    </row>
    <row r="10" spans="1:71" ht="14.25" thickBot="1">
      <c r="B10" s="132"/>
      <c r="C10" s="8" t="s">
        <v>235</v>
      </c>
      <c r="D10" s="143"/>
      <c r="E10" s="143"/>
      <c r="F10" s="944"/>
      <c r="G10" s="104" t="s">
        <v>541</v>
      </c>
      <c r="H10" s="183" t="s">
        <v>303</v>
      </c>
      <c r="J10" s="186" t="s">
        <v>304</v>
      </c>
      <c r="K10" s="104" t="s">
        <v>541</v>
      </c>
      <c r="N10" s="13"/>
      <c r="O10" s="132"/>
      <c r="P10" s="236" t="s">
        <v>538</v>
      </c>
      <c r="Q10" s="229" t="s">
        <v>533</v>
      </c>
      <c r="R10" s="229" t="s">
        <v>553</v>
      </c>
      <c r="S10" s="229" t="s">
        <v>549</v>
      </c>
      <c r="T10" s="229"/>
      <c r="U10" s="230"/>
      <c r="V10" s="99" t="s">
        <v>345</v>
      </c>
      <c r="W10" s="42"/>
      <c r="X10" s="42" t="s">
        <v>54</v>
      </c>
      <c r="Y10" s="42" t="s">
        <v>54</v>
      </c>
      <c r="Z10" s="42" t="s">
        <v>54</v>
      </c>
      <c r="AA10" s="42" t="s">
        <v>54</v>
      </c>
      <c r="AB10" s="42" t="s">
        <v>54</v>
      </c>
      <c r="AC10" s="42" t="s">
        <v>54</v>
      </c>
      <c r="AD10" s="42" t="s">
        <v>54</v>
      </c>
      <c r="AE10" s="42" t="s">
        <v>54</v>
      </c>
      <c r="AF10" s="42" t="s">
        <v>54</v>
      </c>
      <c r="AG10" s="43" t="s">
        <v>54</v>
      </c>
      <c r="AH10" s="143"/>
      <c r="AJ10" s="3"/>
      <c r="AK10" s="141"/>
      <c r="AL10" s="154" t="s">
        <v>469</v>
      </c>
      <c r="AM10" s="141"/>
      <c r="AN10" s="15" t="s">
        <v>52</v>
      </c>
      <c r="AO10" s="4" t="s">
        <v>380</v>
      </c>
      <c r="AP10" s="141"/>
      <c r="AQ10" s="3"/>
      <c r="AR10" s="147"/>
      <c r="AS10" s="19" t="s">
        <v>247</v>
      </c>
      <c r="AT10" s="3"/>
      <c r="AU10" s="3"/>
      <c r="AV10" s="13"/>
      <c r="AW10" s="3"/>
      <c r="AX10" s="3"/>
      <c r="AY10" s="3"/>
      <c r="AZ10" s="3"/>
      <c r="BA10" s="13"/>
      <c r="BB10" s="3"/>
      <c r="BC10" s="3"/>
      <c r="BD10" s="3"/>
      <c r="BE10" s="3"/>
      <c r="BF10" s="3"/>
      <c r="BG10" s="3"/>
      <c r="BH10" s="3"/>
      <c r="BI10" s="3"/>
      <c r="BJ10" s="3"/>
      <c r="BK10" s="3"/>
      <c r="BL10" s="3"/>
      <c r="BM10" s="3"/>
      <c r="BN10" s="3"/>
      <c r="BO10" s="3"/>
      <c r="BP10" s="3"/>
      <c r="BQ10" s="3"/>
      <c r="BR10" s="4"/>
      <c r="BS10" s="142"/>
    </row>
    <row r="11" spans="1:71" ht="14.25" thickBot="1">
      <c r="B11" s="132"/>
      <c r="C11" s="8" t="s">
        <v>236</v>
      </c>
      <c r="D11" s="143"/>
      <c r="E11" s="143"/>
      <c r="F11" s="944"/>
      <c r="G11" s="104" t="s">
        <v>542</v>
      </c>
      <c r="H11" s="184" t="s">
        <v>537</v>
      </c>
      <c r="J11" s="187" t="s">
        <v>544</v>
      </c>
      <c r="K11" s="104" t="s">
        <v>542</v>
      </c>
      <c r="N11" s="13"/>
      <c r="O11" s="132"/>
      <c r="P11" s="169" t="s">
        <v>539</v>
      </c>
      <c r="Q11" s="116" t="s">
        <v>533</v>
      </c>
      <c r="R11" s="116" t="s">
        <v>553</v>
      </c>
      <c r="S11" s="116" t="s">
        <v>424</v>
      </c>
      <c r="T11" s="117"/>
      <c r="U11" s="99"/>
      <c r="V11" s="99"/>
      <c r="W11" s="42" t="s">
        <v>54</v>
      </c>
      <c r="X11" s="42" t="s">
        <v>54</v>
      </c>
      <c r="Y11" s="42" t="s">
        <v>54</v>
      </c>
      <c r="Z11" s="42" t="s">
        <v>54</v>
      </c>
      <c r="AA11" s="42" t="s">
        <v>54</v>
      </c>
      <c r="AB11" s="42" t="s">
        <v>54</v>
      </c>
      <c r="AC11" s="42" t="s">
        <v>54</v>
      </c>
      <c r="AD11" s="42" t="s">
        <v>54</v>
      </c>
      <c r="AE11" s="42" t="s">
        <v>54</v>
      </c>
      <c r="AF11" s="42" t="s">
        <v>54</v>
      </c>
      <c r="AG11" s="43" t="s">
        <v>54</v>
      </c>
      <c r="AH11" s="143"/>
      <c r="AJ11" s="3"/>
      <c r="AK11" s="141"/>
      <c r="AL11" s="142"/>
      <c r="AM11" t="s">
        <v>337</v>
      </c>
      <c r="AN11" s="15" t="s">
        <v>53</v>
      </c>
      <c r="AO11" s="160" t="s">
        <v>378</v>
      </c>
      <c r="AP11" s="141"/>
      <c r="AQ11" s="3"/>
      <c r="AR11" s="147"/>
      <c r="AS11" s="334" t="s">
        <v>24</v>
      </c>
      <c r="AT11" s="322" t="s">
        <v>28</v>
      </c>
      <c r="AU11" s="322" t="s">
        <v>31</v>
      </c>
      <c r="AV11" s="322" t="s">
        <v>29</v>
      </c>
      <c r="AW11" s="322" t="s">
        <v>30</v>
      </c>
      <c r="AX11" s="322" t="s">
        <v>32</v>
      </c>
      <c r="AY11" s="322" t="s">
        <v>33</v>
      </c>
      <c r="AZ11" s="322" t="s">
        <v>34</v>
      </c>
      <c r="BA11" s="322" t="s">
        <v>35</v>
      </c>
      <c r="BB11" s="322" t="s">
        <v>36</v>
      </c>
      <c r="BC11" s="322" t="s">
        <v>37</v>
      </c>
      <c r="BD11" s="320" t="s">
        <v>101</v>
      </c>
      <c r="BE11" s="320" t="s">
        <v>102</v>
      </c>
      <c r="BF11" s="321" t="s">
        <v>11</v>
      </c>
      <c r="BG11" s="13"/>
      <c r="BH11" s="13"/>
      <c r="BI11" s="3"/>
      <c r="BJ11" s="3"/>
      <c r="BK11" s="3"/>
      <c r="BL11" s="3"/>
      <c r="BM11" s="3"/>
      <c r="BN11" s="3"/>
      <c r="BO11" s="3"/>
      <c r="BP11" s="3"/>
      <c r="BQ11" s="3"/>
      <c r="BR11" s="4"/>
      <c r="BS11" s="142"/>
    </row>
    <row r="12" spans="1:71" ht="14.25" thickBot="1">
      <c r="B12" s="132"/>
      <c r="C12" s="8" t="s">
        <v>237</v>
      </c>
      <c r="D12" s="143"/>
      <c r="E12" s="143"/>
      <c r="F12" s="944"/>
      <c r="G12" s="104" t="s">
        <v>543</v>
      </c>
      <c r="H12" s="184" t="s">
        <v>538</v>
      </c>
      <c r="J12" s="188" t="s">
        <v>550</v>
      </c>
      <c r="K12" s="104" t="s">
        <v>543</v>
      </c>
      <c r="N12" s="13"/>
      <c r="O12" s="132"/>
      <c r="P12" s="236" t="s">
        <v>540</v>
      </c>
      <c r="Q12" s="229" t="s">
        <v>533</v>
      </c>
      <c r="R12" s="229" t="s">
        <v>553</v>
      </c>
      <c r="S12" s="229" t="s">
        <v>424</v>
      </c>
      <c r="T12" s="230"/>
      <c r="U12" s="99"/>
      <c r="V12" s="228"/>
      <c r="W12" s="42" t="s">
        <v>54</v>
      </c>
      <c r="X12" s="42" t="s">
        <v>54</v>
      </c>
      <c r="Y12" s="42" t="s">
        <v>54</v>
      </c>
      <c r="Z12" s="42" t="s">
        <v>54</v>
      </c>
      <c r="AA12" s="42" t="s">
        <v>54</v>
      </c>
      <c r="AB12" s="42" t="s">
        <v>54</v>
      </c>
      <c r="AC12" s="42" t="s">
        <v>54</v>
      </c>
      <c r="AD12" s="42" t="s">
        <v>54</v>
      </c>
      <c r="AE12" s="42" t="s">
        <v>54</v>
      </c>
      <c r="AF12" s="42" t="s">
        <v>54</v>
      </c>
      <c r="AG12" s="43" t="s">
        <v>54</v>
      </c>
      <c r="AH12" s="143"/>
      <c r="AJ12" s="3"/>
      <c r="AK12" s="141"/>
      <c r="AL12" s="23" t="s">
        <v>149</v>
      </c>
      <c r="AM12" s="28" t="s">
        <v>336</v>
      </c>
      <c r="AN12" s="160" t="s">
        <v>278</v>
      </c>
      <c r="AO12" s="160" t="s">
        <v>172</v>
      </c>
      <c r="AP12" s="141"/>
      <c r="AQ12" s="3"/>
      <c r="AR12" s="147"/>
      <c r="AS12" s="334" t="s">
        <v>91</v>
      </c>
      <c r="AT12" s="322" t="s">
        <v>28</v>
      </c>
      <c r="AU12" s="322" t="s">
        <v>31</v>
      </c>
      <c r="AV12" s="322" t="s">
        <v>29</v>
      </c>
      <c r="AW12" s="322" t="s">
        <v>30</v>
      </c>
      <c r="AX12" s="322" t="s">
        <v>32</v>
      </c>
      <c r="AY12" s="322" t="s">
        <v>33</v>
      </c>
      <c r="AZ12" s="322" t="s">
        <v>34</v>
      </c>
      <c r="BA12" s="322" t="s">
        <v>35</v>
      </c>
      <c r="BB12" s="322" t="s">
        <v>36</v>
      </c>
      <c r="BC12" s="322" t="s">
        <v>37</v>
      </c>
      <c r="BD12" s="320" t="s">
        <v>101</v>
      </c>
      <c r="BE12" s="320" t="s">
        <v>102</v>
      </c>
      <c r="BF12" s="321" t="s">
        <v>11</v>
      </c>
      <c r="BG12" s="13"/>
      <c r="BH12" s="13"/>
      <c r="BI12" s="3"/>
      <c r="BJ12" s="3"/>
      <c r="BK12" s="3"/>
      <c r="BL12" s="3"/>
      <c r="BM12" s="3"/>
      <c r="BN12" s="3"/>
      <c r="BO12" s="3"/>
      <c r="BP12" s="3"/>
      <c r="BQ12" s="3"/>
      <c r="BR12" s="4"/>
      <c r="BS12" s="142"/>
    </row>
    <row r="13" spans="1:71" ht="14.25" thickBot="1">
      <c r="B13" s="132"/>
      <c r="C13" s="8" t="s">
        <v>439</v>
      </c>
      <c r="D13" s="132"/>
      <c r="E13" s="143"/>
      <c r="F13" s="944"/>
      <c r="G13" s="104" t="s">
        <v>544</v>
      </c>
      <c r="H13" s="184" t="s">
        <v>548</v>
      </c>
      <c r="K13" s="104" t="s">
        <v>544</v>
      </c>
      <c r="N13" s="13"/>
      <c r="O13" s="132"/>
      <c r="P13" s="236" t="s">
        <v>541</v>
      </c>
      <c r="Q13" s="229" t="s">
        <v>533</v>
      </c>
      <c r="R13" s="229" t="s">
        <v>553</v>
      </c>
      <c r="S13" s="229" t="s">
        <v>424</v>
      </c>
      <c r="T13" s="230"/>
      <c r="U13" s="99"/>
      <c r="V13" s="42"/>
      <c r="W13" s="42" t="s">
        <v>54</v>
      </c>
      <c r="X13" s="42" t="s">
        <v>54</v>
      </c>
      <c r="Y13" s="42" t="s">
        <v>54</v>
      </c>
      <c r="Z13" s="42" t="s">
        <v>54</v>
      </c>
      <c r="AA13" s="42" t="s">
        <v>54</v>
      </c>
      <c r="AB13" s="42" t="s">
        <v>54</v>
      </c>
      <c r="AC13" s="42" t="s">
        <v>54</v>
      </c>
      <c r="AD13" s="42" t="s">
        <v>54</v>
      </c>
      <c r="AE13" s="42" t="s">
        <v>54</v>
      </c>
      <c r="AF13" s="42" t="s">
        <v>54</v>
      </c>
      <c r="AG13" s="43" t="s">
        <v>54</v>
      </c>
      <c r="AH13" s="143"/>
      <c r="AJ13" s="3"/>
      <c r="AK13" s="141"/>
      <c r="AL13" s="14" t="s">
        <v>184</v>
      </c>
      <c r="AM13" s="353" t="s">
        <v>433</v>
      </c>
      <c r="AN13" s="161" t="s">
        <v>381</v>
      </c>
      <c r="AO13" s="160" t="s">
        <v>144</v>
      </c>
      <c r="AP13" s="141"/>
      <c r="AQ13" s="3"/>
      <c r="AR13" s="147"/>
      <c r="AS13" s="334" t="s">
        <v>25</v>
      </c>
      <c r="AT13" s="322" t="s">
        <v>28</v>
      </c>
      <c r="AU13" s="322" t="s">
        <v>31</v>
      </c>
      <c r="AV13" s="322" t="s">
        <v>29</v>
      </c>
      <c r="AW13" s="322" t="s">
        <v>30</v>
      </c>
      <c r="AX13" s="322" t="s">
        <v>32</v>
      </c>
      <c r="AY13" s="322" t="s">
        <v>33</v>
      </c>
      <c r="AZ13" s="322" t="s">
        <v>34</v>
      </c>
      <c r="BA13" s="322" t="s">
        <v>35</v>
      </c>
      <c r="BB13" s="322" t="s">
        <v>36</v>
      </c>
      <c r="BC13" s="322" t="s">
        <v>37</v>
      </c>
      <c r="BD13" s="320" t="s">
        <v>101</v>
      </c>
      <c r="BE13" s="320" t="s">
        <v>102</v>
      </c>
      <c r="BF13" s="321" t="s">
        <v>11</v>
      </c>
      <c r="BG13" s="13"/>
      <c r="BH13" s="13"/>
      <c r="BI13" s="3"/>
      <c r="BJ13" s="3"/>
      <c r="BK13" s="3"/>
      <c r="BL13" s="3"/>
      <c r="BM13" s="3"/>
      <c r="BN13" s="3"/>
      <c r="BO13" s="3"/>
      <c r="BP13" s="3"/>
      <c r="BQ13" s="3"/>
      <c r="BR13" s="4"/>
      <c r="BS13" s="142"/>
    </row>
    <row r="14" spans="1:71" ht="14.25" thickBot="1">
      <c r="B14" s="132"/>
      <c r="C14" s="15" t="s">
        <v>389</v>
      </c>
      <c r="D14" s="132"/>
      <c r="E14" s="143"/>
      <c r="F14" s="944"/>
      <c r="G14" s="104" t="s">
        <v>545</v>
      </c>
      <c r="H14" s="184" t="s">
        <v>549</v>
      </c>
      <c r="K14" s="104" t="s">
        <v>545</v>
      </c>
      <c r="N14" s="13"/>
      <c r="O14" s="132"/>
      <c r="P14" s="236" t="s">
        <v>542</v>
      </c>
      <c r="Q14" s="229" t="s">
        <v>533</v>
      </c>
      <c r="R14" s="229" t="s">
        <v>553</v>
      </c>
      <c r="S14" s="229" t="s">
        <v>424</v>
      </c>
      <c r="T14" s="230"/>
      <c r="U14" s="99"/>
      <c r="V14" s="42"/>
      <c r="W14" s="42" t="s">
        <v>54</v>
      </c>
      <c r="X14" s="42" t="s">
        <v>54</v>
      </c>
      <c r="Y14" s="42" t="s">
        <v>54</v>
      </c>
      <c r="Z14" s="42" t="s">
        <v>54</v>
      </c>
      <c r="AA14" s="42" t="s">
        <v>54</v>
      </c>
      <c r="AB14" s="42" t="s">
        <v>54</v>
      </c>
      <c r="AC14" s="42" t="s">
        <v>54</v>
      </c>
      <c r="AD14" s="42" t="s">
        <v>54</v>
      </c>
      <c r="AE14" s="42" t="s">
        <v>54</v>
      </c>
      <c r="AF14" s="42" t="s">
        <v>54</v>
      </c>
      <c r="AG14" s="43" t="s">
        <v>54</v>
      </c>
      <c r="AH14" s="143"/>
      <c r="AK14" s="141"/>
      <c r="AL14" s="15" t="s">
        <v>185</v>
      </c>
      <c r="AM14" s="353" t="s">
        <v>443</v>
      </c>
      <c r="AN14" s="23" t="s">
        <v>5</v>
      </c>
      <c r="AO14" s="161"/>
      <c r="AP14" s="141"/>
      <c r="AQ14" s="3"/>
      <c r="AR14" s="147"/>
      <c r="AS14" s="19" t="s">
        <v>247</v>
      </c>
      <c r="AT14" s="3"/>
      <c r="AU14" s="3"/>
      <c r="AV14" s="3"/>
      <c r="AW14" s="3"/>
      <c r="AX14" s="3"/>
      <c r="AY14" s="3"/>
      <c r="AZ14" s="3"/>
      <c r="BA14" s="3"/>
      <c r="BB14" s="3"/>
      <c r="BC14" s="3"/>
      <c r="BD14" s="3"/>
      <c r="BE14" s="3"/>
      <c r="BF14" s="3"/>
      <c r="BG14" s="3"/>
      <c r="BH14" s="3"/>
      <c r="BI14" s="3"/>
      <c r="BJ14" s="3"/>
      <c r="BK14" s="3"/>
      <c r="BL14" s="3"/>
      <c r="BM14" s="3"/>
      <c r="BN14" s="3"/>
      <c r="BO14" s="3"/>
      <c r="BP14" s="3"/>
      <c r="BQ14" s="3"/>
      <c r="BR14" s="4"/>
      <c r="BS14" s="142"/>
    </row>
    <row r="15" spans="1:71" ht="14.25" thickBot="1">
      <c r="B15" s="132"/>
      <c r="C15" s="8" t="s">
        <v>388</v>
      </c>
      <c r="D15" s="132"/>
      <c r="E15" s="143"/>
      <c r="F15" s="944"/>
      <c r="G15" s="104" t="s">
        <v>546</v>
      </c>
      <c r="H15" s="185" t="s">
        <v>551</v>
      </c>
      <c r="K15" s="104" t="s">
        <v>546</v>
      </c>
      <c r="N15" s="13"/>
      <c r="O15" s="132"/>
      <c r="P15" s="167" t="s">
        <v>543</v>
      </c>
      <c r="Q15" s="231" t="s">
        <v>533</v>
      </c>
      <c r="R15" s="231" t="s">
        <v>553</v>
      </c>
      <c r="S15" s="231" t="s">
        <v>424</v>
      </c>
      <c r="T15" s="233"/>
      <c r="U15" s="99"/>
      <c r="V15" s="113"/>
      <c r="W15" s="42" t="s">
        <v>54</v>
      </c>
      <c r="X15" s="42" t="s">
        <v>54</v>
      </c>
      <c r="Y15" s="42" t="s">
        <v>54</v>
      </c>
      <c r="Z15" s="42" t="s">
        <v>54</v>
      </c>
      <c r="AA15" s="42" t="s">
        <v>54</v>
      </c>
      <c r="AB15" s="42" t="s">
        <v>54</v>
      </c>
      <c r="AC15" s="42" t="s">
        <v>54</v>
      </c>
      <c r="AD15" s="42" t="s">
        <v>54</v>
      </c>
      <c r="AE15" s="42" t="s">
        <v>54</v>
      </c>
      <c r="AF15" s="42" t="s">
        <v>54</v>
      </c>
      <c r="AG15" s="43" t="s">
        <v>54</v>
      </c>
      <c r="AH15" s="143"/>
      <c r="AK15" s="141"/>
      <c r="AL15" s="15" t="s">
        <v>150</v>
      </c>
      <c r="AM15" s="353" t="s">
        <v>574</v>
      </c>
      <c r="AN15" s="2" t="s">
        <v>276</v>
      </c>
      <c r="AO15" s="141"/>
      <c r="AP15" s="141"/>
      <c r="AQ15" s="3"/>
      <c r="AR15" s="147"/>
      <c r="AS15" s="334" t="s">
        <v>26</v>
      </c>
      <c r="AT15" s="322" t="s">
        <v>28</v>
      </c>
      <c r="AU15" s="322" t="s">
        <v>38</v>
      </c>
      <c r="AV15" s="320" t="s">
        <v>39</v>
      </c>
      <c r="AW15" s="322" t="s">
        <v>29</v>
      </c>
      <c r="AX15" s="322" t="s">
        <v>30</v>
      </c>
      <c r="AY15" s="322" t="s">
        <v>32</v>
      </c>
      <c r="AZ15" s="322" t="s">
        <v>33</v>
      </c>
      <c r="BA15" s="320" t="s">
        <v>103</v>
      </c>
      <c r="BB15" s="322" t="s">
        <v>104</v>
      </c>
      <c r="BC15" s="322" t="s">
        <v>34</v>
      </c>
      <c r="BD15" s="322" t="s">
        <v>36</v>
      </c>
      <c r="BE15" s="322" t="s">
        <v>42</v>
      </c>
      <c r="BF15" s="322" t="s">
        <v>37</v>
      </c>
      <c r="BG15" s="320" t="s">
        <v>105</v>
      </c>
      <c r="BH15" s="322" t="s">
        <v>40</v>
      </c>
      <c r="BI15" s="322" t="s">
        <v>41</v>
      </c>
      <c r="BJ15" s="320" t="s">
        <v>106</v>
      </c>
      <c r="BK15" s="320" t="s">
        <v>107</v>
      </c>
      <c r="BL15" s="320" t="s">
        <v>108</v>
      </c>
      <c r="BM15" s="320" t="s">
        <v>102</v>
      </c>
      <c r="BN15" s="321" t="s">
        <v>11</v>
      </c>
      <c r="BO15" s="13"/>
      <c r="BP15" s="13"/>
      <c r="BQ15" s="3"/>
      <c r="BR15" s="4"/>
      <c r="BS15" s="142"/>
    </row>
    <row r="16" spans="1:71" ht="14.25" thickBot="1">
      <c r="B16" s="132"/>
      <c r="C16" s="16" t="s">
        <v>529</v>
      </c>
      <c r="D16" s="143"/>
      <c r="E16" s="143"/>
      <c r="F16" s="944"/>
      <c r="G16" s="104" t="s">
        <v>547</v>
      </c>
      <c r="I16" s="183" t="s">
        <v>305</v>
      </c>
      <c r="K16" s="104" t="s">
        <v>547</v>
      </c>
      <c r="N16" s="13"/>
      <c r="O16" s="132"/>
      <c r="P16" s="236" t="s">
        <v>544</v>
      </c>
      <c r="Q16" s="229" t="s">
        <v>533</v>
      </c>
      <c r="R16" s="229" t="s">
        <v>553</v>
      </c>
      <c r="S16" s="229" t="s">
        <v>550</v>
      </c>
      <c r="T16" s="229"/>
      <c r="U16" s="230"/>
      <c r="V16" s="99" t="s">
        <v>345</v>
      </c>
      <c r="W16" s="42"/>
      <c r="X16" s="42" t="s">
        <v>54</v>
      </c>
      <c r="Y16" s="42" t="s">
        <v>54</v>
      </c>
      <c r="Z16" s="42" t="s">
        <v>54</v>
      </c>
      <c r="AA16" s="42" t="s">
        <v>54</v>
      </c>
      <c r="AB16" s="42" t="s">
        <v>54</v>
      </c>
      <c r="AC16" s="42" t="s">
        <v>54</v>
      </c>
      <c r="AD16" s="42" t="s">
        <v>54</v>
      </c>
      <c r="AE16" s="42" t="s">
        <v>54</v>
      </c>
      <c r="AF16" s="42" t="s">
        <v>54</v>
      </c>
      <c r="AG16" s="43" t="s">
        <v>54</v>
      </c>
      <c r="AH16" s="143"/>
      <c r="AK16" s="141"/>
      <c r="AL16" s="15" t="s">
        <v>151</v>
      </c>
      <c r="AM16" s="353" t="s">
        <v>434</v>
      </c>
      <c r="AN16" s="6" t="s">
        <v>277</v>
      </c>
      <c r="AO16" s="141"/>
      <c r="AP16" s="141"/>
      <c r="AQ16" s="3"/>
      <c r="AR16" s="147"/>
      <c r="AS16" s="334" t="s">
        <v>27</v>
      </c>
      <c r="AT16" s="322" t="s">
        <v>28</v>
      </c>
      <c r="AU16" s="322" t="s">
        <v>38</v>
      </c>
      <c r="AV16" s="320" t="s">
        <v>39</v>
      </c>
      <c r="AW16" s="322" t="s">
        <v>29</v>
      </c>
      <c r="AX16" s="322" t="s">
        <v>30</v>
      </c>
      <c r="AY16" s="322" t="s">
        <v>32</v>
      </c>
      <c r="AZ16" s="322" t="s">
        <v>33</v>
      </c>
      <c r="BA16" s="320" t="s">
        <v>103</v>
      </c>
      <c r="BB16" s="322" t="s">
        <v>104</v>
      </c>
      <c r="BC16" s="322" t="s">
        <v>34</v>
      </c>
      <c r="BD16" s="322" t="s">
        <v>36</v>
      </c>
      <c r="BE16" s="322" t="s">
        <v>42</v>
      </c>
      <c r="BF16" s="322" t="s">
        <v>37</v>
      </c>
      <c r="BG16" s="320" t="s">
        <v>105</v>
      </c>
      <c r="BH16" s="322" t="s">
        <v>40</v>
      </c>
      <c r="BI16" s="322" t="s">
        <v>41</v>
      </c>
      <c r="BJ16" s="320" t="s">
        <v>106</v>
      </c>
      <c r="BK16" s="320" t="s">
        <v>107</v>
      </c>
      <c r="BL16" s="320" t="s">
        <v>108</v>
      </c>
      <c r="BM16" s="320" t="s">
        <v>102</v>
      </c>
      <c r="BN16" s="321" t="s">
        <v>11</v>
      </c>
      <c r="BO16" s="13"/>
      <c r="BP16" s="13"/>
      <c r="BQ16" s="3"/>
      <c r="BR16" s="4"/>
      <c r="BS16" s="142"/>
    </row>
    <row r="17" spans="2:71" ht="14.25" thickBot="1">
      <c r="B17" s="132"/>
      <c r="C17" s="132"/>
      <c r="D17" s="143"/>
      <c r="E17" s="143"/>
      <c r="F17" s="944"/>
      <c r="G17" s="104" t="s">
        <v>548</v>
      </c>
      <c r="I17" s="192" t="s">
        <v>533</v>
      </c>
      <c r="K17" s="104" t="s">
        <v>548</v>
      </c>
      <c r="N17" s="13"/>
      <c r="O17" s="132"/>
      <c r="P17" s="168"/>
      <c r="Q17" s="99"/>
      <c r="R17" s="99"/>
      <c r="S17" s="228"/>
      <c r="T17" s="228"/>
      <c r="U17" s="228"/>
      <c r="V17" s="228"/>
      <c r="W17" s="42"/>
      <c r="X17" s="42"/>
      <c r="Y17" s="42"/>
      <c r="Z17" s="42"/>
      <c r="AA17" s="42"/>
      <c r="AB17" s="42"/>
      <c r="AC17" s="42"/>
      <c r="AD17" s="42"/>
      <c r="AE17" s="42"/>
      <c r="AF17" s="42"/>
      <c r="AG17" s="43"/>
      <c r="AH17" s="143"/>
      <c r="AK17" s="141"/>
      <c r="AL17" s="15" t="s">
        <v>279</v>
      </c>
      <c r="AM17" s="154"/>
      <c r="AN17" s="141"/>
      <c r="AO17" s="23" t="s">
        <v>216</v>
      </c>
      <c r="AP17" s="141"/>
      <c r="AQ17" s="3"/>
      <c r="AR17" s="147"/>
      <c r="AS17" s="19" t="s">
        <v>247</v>
      </c>
      <c r="AT17" s="3"/>
      <c r="AU17" s="3"/>
      <c r="AV17" s="3"/>
      <c r="AW17" s="3"/>
      <c r="AX17" s="3"/>
      <c r="AY17" s="3"/>
      <c r="AZ17" s="3"/>
      <c r="BA17" s="3"/>
      <c r="BB17" s="3"/>
      <c r="BC17" s="3"/>
      <c r="BD17" s="3"/>
      <c r="BE17" s="3"/>
      <c r="BF17" s="3"/>
      <c r="BG17" s="3"/>
      <c r="BH17" s="3"/>
      <c r="BI17" s="3"/>
      <c r="BJ17" s="3"/>
      <c r="BK17" s="3"/>
      <c r="BL17" s="3"/>
      <c r="BM17" s="3"/>
      <c r="BN17" s="3"/>
      <c r="BO17" s="3"/>
      <c r="BP17" s="3"/>
      <c r="BQ17" s="3"/>
      <c r="BR17" s="4"/>
      <c r="BS17" s="142"/>
    </row>
    <row r="18" spans="2:71" ht="14.25" thickBot="1">
      <c r="B18" s="132"/>
      <c r="C18" s="17" t="s">
        <v>294</v>
      </c>
      <c r="D18" s="143"/>
      <c r="E18" s="143"/>
      <c r="F18" s="944"/>
      <c r="G18" s="104" t="s">
        <v>549</v>
      </c>
      <c r="I18" s="192" t="s">
        <v>535</v>
      </c>
      <c r="K18" s="358" t="s">
        <v>549</v>
      </c>
      <c r="N18" s="13"/>
      <c r="O18" s="132"/>
      <c r="P18" s="236" t="s">
        <v>545</v>
      </c>
      <c r="Q18" s="230" t="s">
        <v>535</v>
      </c>
      <c r="R18" s="99" t="s">
        <v>345</v>
      </c>
      <c r="S18" s="42"/>
      <c r="T18" s="42" t="s">
        <v>54</v>
      </c>
      <c r="U18" s="42" t="s">
        <v>54</v>
      </c>
      <c r="V18" s="42" t="s">
        <v>54</v>
      </c>
      <c r="W18" s="42" t="s">
        <v>54</v>
      </c>
      <c r="X18" s="42" t="s">
        <v>54</v>
      </c>
      <c r="Y18" s="42" t="s">
        <v>54</v>
      </c>
      <c r="Z18" s="42" t="s">
        <v>54</v>
      </c>
      <c r="AA18" s="42" t="s">
        <v>54</v>
      </c>
      <c r="AB18" s="42" t="s">
        <v>54</v>
      </c>
      <c r="AC18" s="42" t="s">
        <v>54</v>
      </c>
      <c r="AD18" s="42" t="s">
        <v>54</v>
      </c>
      <c r="AE18" s="42" t="s">
        <v>54</v>
      </c>
      <c r="AF18" s="42" t="s">
        <v>54</v>
      </c>
      <c r="AG18" s="43" t="s">
        <v>54</v>
      </c>
      <c r="AH18" s="143"/>
      <c r="AK18" s="141"/>
      <c r="AL18" s="16" t="s">
        <v>152</v>
      </c>
      <c r="AM18" s="23" t="s">
        <v>319</v>
      </c>
      <c r="AN18" s="142"/>
      <c r="AO18" s="14" t="s">
        <v>435</v>
      </c>
      <c r="AP18" s="141"/>
      <c r="AQ18" s="3"/>
      <c r="AR18" s="147"/>
      <c r="AS18" s="334" t="s">
        <v>92</v>
      </c>
      <c r="AT18" s="322" t="s">
        <v>179</v>
      </c>
      <c r="AU18" s="322" t="s">
        <v>180</v>
      </c>
      <c r="AV18" s="322" t="s">
        <v>181</v>
      </c>
      <c r="AW18" s="322" t="s">
        <v>182</v>
      </c>
      <c r="AX18" s="322" t="s">
        <v>183</v>
      </c>
      <c r="AY18" s="322"/>
      <c r="AZ18" s="106"/>
      <c r="BA18" s="3"/>
      <c r="BB18" s="3"/>
      <c r="BC18" s="3"/>
      <c r="BD18" s="3"/>
      <c r="BE18" s="3"/>
      <c r="BF18" s="3"/>
      <c r="BG18" s="3"/>
      <c r="BH18" s="3"/>
      <c r="BI18" s="3"/>
      <c r="BJ18" s="3"/>
      <c r="BK18" s="3"/>
      <c r="BL18" s="3"/>
      <c r="BM18" s="3"/>
      <c r="BN18" s="3"/>
      <c r="BO18" s="3"/>
      <c r="BP18" s="3"/>
      <c r="BQ18" s="3"/>
      <c r="BR18" s="4"/>
      <c r="BS18" s="142"/>
    </row>
    <row r="19" spans="2:71" ht="14.25" thickBot="1">
      <c r="B19" s="132"/>
      <c r="C19" s="255" t="s">
        <v>284</v>
      </c>
      <c r="D19" s="143"/>
      <c r="E19" s="143"/>
      <c r="F19" s="944"/>
      <c r="G19" s="358" t="s">
        <v>550</v>
      </c>
      <c r="I19" s="192" t="s">
        <v>537</v>
      </c>
      <c r="K19" s="104" t="s">
        <v>550</v>
      </c>
      <c r="O19" s="132"/>
      <c r="P19" s="236" t="s">
        <v>546</v>
      </c>
      <c r="Q19" s="230" t="s">
        <v>536</v>
      </c>
      <c r="R19" s="99" t="s">
        <v>345</v>
      </c>
      <c r="S19" s="42"/>
      <c r="T19" s="42" t="s">
        <v>54</v>
      </c>
      <c r="U19" s="42" t="s">
        <v>54</v>
      </c>
      <c r="V19" s="42" t="s">
        <v>54</v>
      </c>
      <c r="W19" s="42" t="s">
        <v>54</v>
      </c>
      <c r="X19" s="42" t="s">
        <v>54</v>
      </c>
      <c r="Y19" s="42" t="s">
        <v>54</v>
      </c>
      <c r="Z19" s="42" t="s">
        <v>54</v>
      </c>
      <c r="AA19" s="42" t="s">
        <v>54</v>
      </c>
      <c r="AB19" s="42" t="s">
        <v>54</v>
      </c>
      <c r="AC19" s="42" t="s">
        <v>54</v>
      </c>
      <c r="AD19" s="42" t="s">
        <v>54</v>
      </c>
      <c r="AE19" s="42" t="s">
        <v>54</v>
      </c>
      <c r="AF19" s="42" t="s">
        <v>54</v>
      </c>
      <c r="AG19" s="43" t="s">
        <v>54</v>
      </c>
      <c r="AH19" s="143"/>
      <c r="AK19" s="141"/>
      <c r="AL19" s="141"/>
      <c r="AM19" s="202" t="s">
        <v>320</v>
      </c>
      <c r="AN19" s="141"/>
      <c r="AO19" s="16"/>
      <c r="AP19" s="141"/>
      <c r="AQ19" s="3"/>
      <c r="AR19" s="147"/>
      <c r="AS19" s="334" t="s">
        <v>93</v>
      </c>
      <c r="AT19" s="322" t="s">
        <v>179</v>
      </c>
      <c r="AU19" s="322" t="s">
        <v>180</v>
      </c>
      <c r="AV19" s="322" t="s">
        <v>181</v>
      </c>
      <c r="AW19" s="322" t="s">
        <v>182</v>
      </c>
      <c r="AX19" s="322" t="s">
        <v>183</v>
      </c>
      <c r="AY19" s="322"/>
      <c r="AZ19" s="106"/>
      <c r="BA19" s="3"/>
      <c r="BB19" s="3"/>
      <c r="BC19" s="3"/>
      <c r="BD19" s="3"/>
      <c r="BE19" s="3"/>
      <c r="BF19" s="3"/>
      <c r="BG19" s="3"/>
      <c r="BH19" s="3"/>
      <c r="BI19" s="3"/>
      <c r="BJ19" s="3"/>
      <c r="BK19" s="3"/>
      <c r="BL19" s="3"/>
      <c r="BM19" s="3"/>
      <c r="BN19" s="3"/>
      <c r="BO19" s="3"/>
      <c r="BP19" s="3"/>
      <c r="BQ19" s="3"/>
      <c r="BR19" s="4"/>
      <c r="BS19" s="142"/>
    </row>
    <row r="20" spans="2:71" ht="14.25" thickBot="1">
      <c r="B20" s="132"/>
      <c r="C20" s="256" t="str">
        <f>"(1) "&amp;C3&amp;"試験(1次合格)"</f>
        <v>(1) 令和6年度試験(1次合格)</v>
      </c>
      <c r="D20" s="143"/>
      <c r="E20" s="143"/>
      <c r="F20" s="944"/>
      <c r="G20" s="104" t="s">
        <v>551</v>
      </c>
      <c r="I20" s="192" t="s">
        <v>538</v>
      </c>
      <c r="K20" s="104" t="s">
        <v>551</v>
      </c>
      <c r="O20" s="132"/>
      <c r="P20" s="238" t="s">
        <v>547</v>
      </c>
      <c r="Q20" s="230" t="s">
        <v>536</v>
      </c>
      <c r="R20" s="99" t="s">
        <v>345</v>
      </c>
      <c r="S20" s="42"/>
      <c r="T20" s="42" t="s">
        <v>54</v>
      </c>
      <c r="U20" s="42" t="s">
        <v>54</v>
      </c>
      <c r="V20" s="42" t="s">
        <v>54</v>
      </c>
      <c r="W20" s="42" t="s">
        <v>54</v>
      </c>
      <c r="X20" s="42" t="s">
        <v>54</v>
      </c>
      <c r="Y20" s="42" t="s">
        <v>54</v>
      </c>
      <c r="Z20" s="42" t="s">
        <v>54</v>
      </c>
      <c r="AA20" s="42" t="s">
        <v>54</v>
      </c>
      <c r="AB20" s="42" t="s">
        <v>54</v>
      </c>
      <c r="AC20" s="42" t="s">
        <v>54</v>
      </c>
      <c r="AD20" s="42" t="s">
        <v>54</v>
      </c>
      <c r="AE20" s="42" t="s">
        <v>54</v>
      </c>
      <c r="AF20" s="42" t="s">
        <v>54</v>
      </c>
      <c r="AG20" s="43" t="s">
        <v>54</v>
      </c>
      <c r="AH20" s="143"/>
      <c r="AK20" s="3"/>
      <c r="AM20" s="3"/>
      <c r="AN20" s="3"/>
      <c r="AO20" s="3"/>
      <c r="AP20" s="3"/>
      <c r="AQ20" s="3"/>
      <c r="AR20" s="147"/>
      <c r="AS20" s="334" t="s">
        <v>94</v>
      </c>
      <c r="AT20" s="322" t="s">
        <v>179</v>
      </c>
      <c r="AU20" s="322" t="s">
        <v>180</v>
      </c>
      <c r="AV20" s="322" t="s">
        <v>181</v>
      </c>
      <c r="AW20" s="322" t="s">
        <v>182</v>
      </c>
      <c r="AX20" s="322" t="s">
        <v>183</v>
      </c>
      <c r="AY20" s="322"/>
      <c r="AZ20" s="106"/>
      <c r="BA20" s="3"/>
      <c r="BB20" s="3"/>
      <c r="BC20" s="3"/>
      <c r="BD20" s="3"/>
      <c r="BE20" s="3"/>
      <c r="BF20" s="3"/>
      <c r="BG20" s="3"/>
      <c r="BH20" s="3"/>
      <c r="BI20" s="3"/>
      <c r="BJ20" s="3"/>
      <c r="BK20" s="3"/>
      <c r="BL20" s="3"/>
      <c r="BM20" s="3"/>
      <c r="BN20" s="3"/>
      <c r="BO20" s="3"/>
      <c r="BP20" s="3"/>
      <c r="BQ20" s="3"/>
      <c r="BR20" s="4"/>
      <c r="BS20" s="142"/>
    </row>
    <row r="21" spans="2:71" ht="14.25" thickBot="1">
      <c r="B21" s="132"/>
      <c r="C21" s="256" t="str">
        <f>"(2) "&amp;C3&amp;"試験(2次欠席)"</f>
        <v>(2) 令和6年度試験(2次欠席)</v>
      </c>
      <c r="D21" s="143"/>
      <c r="E21" s="143"/>
      <c r="F21" s="944"/>
      <c r="G21" s="104" t="s">
        <v>552</v>
      </c>
      <c r="I21" s="192" t="s">
        <v>542</v>
      </c>
      <c r="K21" s="104" t="s">
        <v>552</v>
      </c>
      <c r="N21" s="13"/>
      <c r="O21" s="132"/>
      <c r="P21" s="236" t="s">
        <v>548</v>
      </c>
      <c r="Q21" s="230" t="s">
        <v>537</v>
      </c>
      <c r="R21" s="99" t="s">
        <v>349</v>
      </c>
      <c r="S21" s="42"/>
      <c r="T21" s="42" t="s">
        <v>54</v>
      </c>
      <c r="U21" s="42" t="s">
        <v>54</v>
      </c>
      <c r="V21" s="42" t="s">
        <v>54</v>
      </c>
      <c r="W21" s="42" t="s">
        <v>54</v>
      </c>
      <c r="X21" s="42" t="s">
        <v>54</v>
      </c>
      <c r="Y21" s="42" t="s">
        <v>54</v>
      </c>
      <c r="Z21" s="42" t="s">
        <v>54</v>
      </c>
      <c r="AA21" s="42" t="s">
        <v>54</v>
      </c>
      <c r="AB21" s="42" t="s">
        <v>54</v>
      </c>
      <c r="AC21" s="42" t="s">
        <v>54</v>
      </c>
      <c r="AD21" s="42" t="s">
        <v>54</v>
      </c>
      <c r="AE21" s="42" t="s">
        <v>54</v>
      </c>
      <c r="AF21" s="42" t="s">
        <v>54</v>
      </c>
      <c r="AG21" s="43" t="s">
        <v>54</v>
      </c>
      <c r="AH21" s="143"/>
      <c r="AK21" s="142"/>
      <c r="AL21" s="208" t="s">
        <v>330</v>
      </c>
      <c r="AM21" s="211"/>
      <c r="AN21" s="141" t="s">
        <v>324</v>
      </c>
      <c r="AO21" s="141"/>
      <c r="AP21" s="141"/>
      <c r="AQ21" s="3"/>
      <c r="AR21" s="147"/>
      <c r="AS21" s="19" t="s">
        <v>247</v>
      </c>
      <c r="AT21" s="3"/>
      <c r="AU21" s="3"/>
      <c r="AV21" s="3"/>
      <c r="AW21" s="3"/>
      <c r="AX21" s="3"/>
      <c r="AY21" s="3"/>
      <c r="AZ21" s="3"/>
      <c r="BA21" s="3"/>
      <c r="BB21" s="3"/>
      <c r="BC21" s="3"/>
      <c r="BD21" s="3"/>
      <c r="BE21" s="3"/>
      <c r="BF21" s="3"/>
      <c r="BG21" s="3"/>
      <c r="BH21" s="3"/>
      <c r="BI21" s="3"/>
      <c r="BJ21" s="3"/>
      <c r="BK21" s="3"/>
      <c r="BL21" s="3"/>
      <c r="BM21" s="3"/>
      <c r="BN21" s="3"/>
      <c r="BO21" s="3"/>
      <c r="BP21" s="3"/>
      <c r="BQ21" s="3"/>
      <c r="BR21" s="4"/>
      <c r="BS21" s="142"/>
    </row>
    <row r="22" spans="2:71" ht="14.25" thickBot="1">
      <c r="B22" s="132"/>
      <c r="C22" s="256" t="str">
        <f>"(3) "&amp;C3&amp;"試験(大推合格)"</f>
        <v>(3) 令和6年度試験(大推合格)</v>
      </c>
      <c r="D22" s="143"/>
      <c r="E22" s="143"/>
      <c r="F22" s="944"/>
      <c r="G22" s="104" t="s">
        <v>553</v>
      </c>
      <c r="I22" s="192" t="s">
        <v>543</v>
      </c>
      <c r="K22" s="104" t="s">
        <v>553</v>
      </c>
      <c r="N22" s="13"/>
      <c r="O22" s="132"/>
      <c r="P22" s="236" t="s">
        <v>549</v>
      </c>
      <c r="Q22" s="230" t="s">
        <v>538</v>
      </c>
      <c r="R22" s="99" t="s">
        <v>345</v>
      </c>
      <c r="S22" s="42"/>
      <c r="T22" s="42" t="s">
        <v>54</v>
      </c>
      <c r="U22" s="42" t="s">
        <v>54</v>
      </c>
      <c r="V22" s="42" t="s">
        <v>54</v>
      </c>
      <c r="W22" s="42" t="s">
        <v>54</v>
      </c>
      <c r="X22" s="42" t="s">
        <v>54</v>
      </c>
      <c r="Y22" s="42" t="s">
        <v>54</v>
      </c>
      <c r="Z22" s="42" t="s">
        <v>54</v>
      </c>
      <c r="AA22" s="42" t="s">
        <v>54</v>
      </c>
      <c r="AB22" s="42" t="s">
        <v>54</v>
      </c>
      <c r="AC22" s="42" t="s">
        <v>54</v>
      </c>
      <c r="AD22" s="42" t="s">
        <v>54</v>
      </c>
      <c r="AE22" s="42" t="s">
        <v>54</v>
      </c>
      <c r="AF22" s="42" t="s">
        <v>54</v>
      </c>
      <c r="AG22" s="43" t="s">
        <v>54</v>
      </c>
      <c r="AH22" s="143"/>
      <c r="AK22" s="142"/>
      <c r="AL22" s="178" t="s">
        <v>329</v>
      </c>
      <c r="AM22" s="155" t="s">
        <v>61</v>
      </c>
      <c r="AN22" s="164" t="s">
        <v>47</v>
      </c>
      <c r="AO22" s="106" t="s">
        <v>48</v>
      </c>
      <c r="AP22" s="141"/>
      <c r="AQ22" s="3"/>
      <c r="AR22" s="147"/>
      <c r="AS22" s="19" t="s">
        <v>95</v>
      </c>
      <c r="AT22" s="219"/>
      <c r="AU22" s="219"/>
      <c r="AV22" s="219"/>
      <c r="AW22" s="219"/>
      <c r="AX22" s="219"/>
      <c r="AY22" s="219"/>
      <c r="AZ22" s="219"/>
      <c r="BA22" s="3"/>
      <c r="BB22" s="3"/>
      <c r="BC22" s="3"/>
      <c r="BD22" s="3"/>
      <c r="BE22" s="3"/>
      <c r="BF22" s="3"/>
      <c r="BG22" s="3"/>
      <c r="BH22" s="3"/>
      <c r="BI22" s="3"/>
      <c r="BJ22" s="3"/>
      <c r="BK22" s="3"/>
      <c r="BL22" s="3"/>
      <c r="BM22" s="3"/>
      <c r="BN22" s="3"/>
      <c r="BO22" s="3"/>
      <c r="BP22" s="3"/>
      <c r="BQ22" s="3"/>
      <c r="BR22" s="4"/>
      <c r="BS22" s="142"/>
    </row>
    <row r="23" spans="2:71" ht="14.25" customHeight="1" thickBot="1">
      <c r="B23" s="132"/>
      <c r="C23" s="256" t="s">
        <v>408</v>
      </c>
      <c r="D23" s="143"/>
      <c r="E23" s="143"/>
      <c r="F23" s="944"/>
      <c r="G23" s="104" t="s">
        <v>554</v>
      </c>
      <c r="I23" s="192" t="s">
        <v>544</v>
      </c>
      <c r="K23" s="104" t="s">
        <v>554</v>
      </c>
      <c r="N23" s="13"/>
      <c r="O23" s="132"/>
      <c r="P23" s="168"/>
      <c r="Q23" s="240" t="s">
        <v>350</v>
      </c>
      <c r="R23" s="99" t="s">
        <v>54</v>
      </c>
      <c r="S23" s="42" t="s">
        <v>54</v>
      </c>
      <c r="T23" s="42" t="s">
        <v>54</v>
      </c>
      <c r="U23" s="42" t="s">
        <v>54</v>
      </c>
      <c r="V23" s="42" t="s">
        <v>54</v>
      </c>
      <c r="W23" s="42" t="s">
        <v>54</v>
      </c>
      <c r="X23" s="42" t="s">
        <v>54</v>
      </c>
      <c r="Y23" s="42" t="s">
        <v>54</v>
      </c>
      <c r="Z23" s="42" t="s">
        <v>54</v>
      </c>
      <c r="AA23" s="42" t="s">
        <v>54</v>
      </c>
      <c r="AB23" s="42" t="s">
        <v>54</v>
      </c>
      <c r="AC23" s="42" t="s">
        <v>54</v>
      </c>
      <c r="AD23" s="42" t="s">
        <v>54</v>
      </c>
      <c r="AE23" s="42" t="s">
        <v>54</v>
      </c>
      <c r="AF23" s="42" t="s">
        <v>54</v>
      </c>
      <c r="AG23" s="43" t="s">
        <v>54</v>
      </c>
      <c r="AH23" s="143"/>
      <c r="AK23" s="142"/>
      <c r="AL23" s="7" t="s">
        <v>327</v>
      </c>
      <c r="AM23" s="141"/>
      <c r="AN23" s="156" t="s">
        <v>251</v>
      </c>
      <c r="AO23" s="141"/>
      <c r="AP23" s="141"/>
      <c r="AQ23" s="3"/>
      <c r="AR23" s="141"/>
      <c r="AS23" s="19" t="s">
        <v>96</v>
      </c>
      <c r="AT23" s="219"/>
      <c r="AU23" s="219"/>
      <c r="AV23" s="219"/>
      <c r="AW23" s="219"/>
      <c r="AX23" s="219"/>
      <c r="AY23" s="219"/>
      <c r="AZ23" s="219"/>
      <c r="BA23" s="3"/>
      <c r="BB23" s="3"/>
      <c r="BC23" s="3"/>
      <c r="BD23" s="3"/>
      <c r="BE23" s="3"/>
      <c r="BF23" s="3"/>
      <c r="BG23" s="3"/>
      <c r="BH23" s="3"/>
      <c r="BI23" s="3"/>
      <c r="BJ23" s="3"/>
      <c r="BK23" s="3"/>
      <c r="BL23" s="3"/>
      <c r="BM23" s="3"/>
      <c r="BN23" s="3"/>
      <c r="BO23" s="3"/>
      <c r="BP23" s="3"/>
      <c r="BQ23" s="3"/>
      <c r="BR23" s="4"/>
      <c r="BS23" s="142"/>
    </row>
    <row r="24" spans="2:71" ht="14.25" thickBot="1">
      <c r="B24" s="132"/>
      <c r="C24" s="256" t="s">
        <v>526</v>
      </c>
      <c r="D24" s="143"/>
      <c r="E24" s="143"/>
      <c r="F24" s="944"/>
      <c r="G24" s="104" t="s">
        <v>555</v>
      </c>
      <c r="I24" s="192" t="s">
        <v>551</v>
      </c>
      <c r="K24" s="105" t="s">
        <v>555</v>
      </c>
      <c r="N24" s="13"/>
      <c r="O24" s="132"/>
      <c r="P24" s="236" t="s">
        <v>550</v>
      </c>
      <c r="Q24" s="230" t="s">
        <v>544</v>
      </c>
      <c r="R24" s="99" t="s">
        <v>344</v>
      </c>
      <c r="S24" s="42"/>
      <c r="T24" s="42" t="s">
        <v>54</v>
      </c>
      <c r="U24" s="42" t="s">
        <v>54</v>
      </c>
      <c r="V24" s="42" t="s">
        <v>54</v>
      </c>
      <c r="W24" s="42" t="s">
        <v>54</v>
      </c>
      <c r="X24" s="42" t="s">
        <v>54</v>
      </c>
      <c r="Y24" s="42" t="s">
        <v>54</v>
      </c>
      <c r="Z24" s="42" t="s">
        <v>54</v>
      </c>
      <c r="AA24" s="42" t="s">
        <v>54</v>
      </c>
      <c r="AB24" s="42" t="s">
        <v>54</v>
      </c>
      <c r="AC24" s="42" t="s">
        <v>54</v>
      </c>
      <c r="AD24" s="42" t="s">
        <v>54</v>
      </c>
      <c r="AE24" s="42" t="s">
        <v>54</v>
      </c>
      <c r="AF24" s="42" t="s">
        <v>54</v>
      </c>
      <c r="AG24" s="43" t="s">
        <v>54</v>
      </c>
      <c r="AH24" s="143"/>
      <c r="AK24" s="142"/>
      <c r="AL24" s="9" t="s">
        <v>328</v>
      </c>
      <c r="AM24" s="141"/>
      <c r="AN24" s="156">
        <v>1</v>
      </c>
      <c r="AO24" s="3"/>
      <c r="AP24" s="3"/>
      <c r="AQ24" s="3"/>
      <c r="AR24" s="141"/>
      <c r="AS24" s="19" t="s">
        <v>97</v>
      </c>
      <c r="AT24" s="219"/>
      <c r="AU24" s="219"/>
      <c r="AV24" s="219"/>
      <c r="AW24" s="219"/>
      <c r="AX24" s="219"/>
      <c r="AY24" s="219"/>
      <c r="AZ24" s="219"/>
      <c r="BA24" s="3"/>
      <c r="BB24" s="3"/>
      <c r="BC24" s="3"/>
      <c r="BD24" s="3"/>
      <c r="BE24" s="3"/>
      <c r="BF24" s="3"/>
      <c r="BG24" s="3"/>
      <c r="BH24" s="3"/>
      <c r="BI24" s="3"/>
      <c r="BJ24" s="3"/>
      <c r="BK24" s="3"/>
      <c r="BL24" s="3"/>
      <c r="BM24" s="3"/>
      <c r="BN24" s="3"/>
      <c r="BO24" s="3"/>
      <c r="BP24" s="3"/>
      <c r="BQ24" s="3"/>
      <c r="BR24" s="4"/>
      <c r="BS24" s="142"/>
    </row>
    <row r="25" spans="2:71" ht="14.25" thickBot="1">
      <c r="B25" s="132"/>
      <c r="C25" s="256" t="s">
        <v>527</v>
      </c>
      <c r="D25" s="132"/>
      <c r="E25" s="143"/>
      <c r="F25" s="944"/>
      <c r="G25" s="104"/>
      <c r="I25" s="192" t="s">
        <v>552</v>
      </c>
      <c r="K25" s="223" t="s">
        <v>346</v>
      </c>
      <c r="N25" s="13"/>
      <c r="O25" s="132"/>
      <c r="P25" s="237" t="s">
        <v>551</v>
      </c>
      <c r="Q25" s="240" t="s">
        <v>350</v>
      </c>
      <c r="R25" s="228" t="s">
        <v>54</v>
      </c>
      <c r="S25" s="42" t="s">
        <v>54</v>
      </c>
      <c r="T25" s="42" t="s">
        <v>54</v>
      </c>
      <c r="U25" s="42" t="s">
        <v>54</v>
      </c>
      <c r="V25" s="42" t="s">
        <v>54</v>
      </c>
      <c r="W25" s="42" t="s">
        <v>54</v>
      </c>
      <c r="X25" s="42" t="s">
        <v>54</v>
      </c>
      <c r="Y25" s="42" t="s">
        <v>54</v>
      </c>
      <c r="Z25" s="42" t="s">
        <v>54</v>
      </c>
      <c r="AA25" s="42" t="s">
        <v>54</v>
      </c>
      <c r="AB25" s="42" t="s">
        <v>54</v>
      </c>
      <c r="AC25" s="42"/>
      <c r="AD25" s="42"/>
      <c r="AE25" s="42"/>
      <c r="AF25" s="42"/>
      <c r="AG25" s="43"/>
      <c r="AH25" s="143"/>
      <c r="AK25" s="142"/>
      <c r="AL25" s="142"/>
      <c r="AM25" s="178" t="s">
        <v>296</v>
      </c>
      <c r="AN25" s="156">
        <v>2</v>
      </c>
      <c r="AO25" s="3"/>
      <c r="AP25" s="3"/>
      <c r="AQ25" s="3"/>
      <c r="AR25" s="141"/>
      <c r="AS25" s="19" t="s">
        <v>98</v>
      </c>
      <c r="AT25" s="219"/>
      <c r="AU25" s="219"/>
      <c r="AV25" s="219"/>
      <c r="AW25" s="219"/>
      <c r="AX25" s="219"/>
      <c r="AY25" s="219"/>
      <c r="AZ25" s="219"/>
      <c r="BA25" s="3"/>
      <c r="BB25" s="3"/>
      <c r="BC25" s="3"/>
      <c r="BD25" s="3"/>
      <c r="BE25" s="3"/>
      <c r="BF25" s="3"/>
      <c r="BG25" s="3"/>
      <c r="BH25" s="3"/>
      <c r="BI25" s="3"/>
      <c r="BJ25" s="3"/>
      <c r="BK25" s="3"/>
      <c r="BL25" s="3"/>
      <c r="BM25" s="3"/>
      <c r="BN25" s="3"/>
      <c r="BO25" s="3"/>
      <c r="BP25" s="3"/>
      <c r="BQ25" s="3"/>
      <c r="BR25" s="4"/>
      <c r="BS25" s="142"/>
    </row>
    <row r="26" spans="2:71" ht="14.25" thickBot="1">
      <c r="B26" s="132"/>
      <c r="C26" s="256" t="s">
        <v>409</v>
      </c>
      <c r="D26" s="132"/>
      <c r="E26" s="143"/>
      <c r="F26" s="944"/>
      <c r="G26" s="105"/>
      <c r="I26" s="193" t="s">
        <v>553</v>
      </c>
      <c r="K26" s="223" t="s">
        <v>247</v>
      </c>
      <c r="N26" s="13"/>
      <c r="O26" s="132"/>
      <c r="P26" s="239" t="s">
        <v>552</v>
      </c>
      <c r="Q26" s="240" t="s">
        <v>350</v>
      </c>
      <c r="R26" s="42" t="s">
        <v>54</v>
      </c>
      <c r="S26" s="113"/>
      <c r="T26" s="113"/>
      <c r="U26" s="113"/>
      <c r="V26" s="113"/>
      <c r="W26" s="113"/>
      <c r="X26" s="113"/>
      <c r="Y26" s="113"/>
      <c r="Z26" s="113"/>
      <c r="AA26" s="113"/>
      <c r="AB26" s="113"/>
      <c r="AC26" s="113" t="s">
        <v>54</v>
      </c>
      <c r="AD26" s="113" t="s">
        <v>54</v>
      </c>
      <c r="AE26" s="42" t="s">
        <v>54</v>
      </c>
      <c r="AF26" s="42" t="s">
        <v>54</v>
      </c>
      <c r="AG26" s="43" t="s">
        <v>54</v>
      </c>
      <c r="AH26" s="143"/>
      <c r="AK26" s="142"/>
      <c r="AL26" s="141" t="s">
        <v>322</v>
      </c>
      <c r="AM26" s="7" t="s">
        <v>297</v>
      </c>
      <c r="AN26" s="156">
        <v>3</v>
      </c>
      <c r="AO26" s="3"/>
      <c r="AP26" s="3"/>
      <c r="AQ26" s="3"/>
      <c r="AR26" s="141"/>
      <c r="AS26" s="19" t="s">
        <v>99</v>
      </c>
      <c r="AT26" s="219"/>
      <c r="AU26" s="219"/>
      <c r="AV26" s="219"/>
      <c r="AW26" s="219"/>
      <c r="AX26" s="219"/>
      <c r="AY26" s="219"/>
      <c r="AZ26" s="219"/>
      <c r="BA26" s="3"/>
      <c r="BB26" s="3"/>
      <c r="BC26" s="3"/>
      <c r="BD26" s="3"/>
      <c r="BE26" s="3"/>
      <c r="BF26" s="3"/>
      <c r="BG26" s="3"/>
      <c r="BH26" s="3"/>
      <c r="BI26" s="3"/>
      <c r="BJ26" s="3"/>
      <c r="BK26" s="3"/>
      <c r="BL26" s="3"/>
      <c r="BM26" s="3"/>
      <c r="BN26" s="3"/>
      <c r="BO26" s="3"/>
      <c r="BP26" s="3"/>
      <c r="BQ26" s="3"/>
      <c r="BR26" s="4"/>
      <c r="BS26" s="142"/>
    </row>
    <row r="27" spans="2:71" ht="14.25" thickBot="1">
      <c r="B27" s="132"/>
      <c r="C27" s="256" t="s">
        <v>410</v>
      </c>
      <c r="D27" s="132"/>
      <c r="E27" s="143"/>
      <c r="F27" s="944"/>
      <c r="G27" s="223" t="s">
        <v>345</v>
      </c>
      <c r="K27" s="223" t="s">
        <v>347</v>
      </c>
      <c r="N27" s="13"/>
      <c r="O27" s="132"/>
      <c r="P27" s="236" t="s">
        <v>553</v>
      </c>
      <c r="Q27" s="229" t="s">
        <v>533</v>
      </c>
      <c r="R27" s="229" t="s">
        <v>535</v>
      </c>
      <c r="S27" s="229" t="s">
        <v>536</v>
      </c>
      <c r="T27" s="229" t="s">
        <v>537</v>
      </c>
      <c r="U27" s="229" t="s">
        <v>538</v>
      </c>
      <c r="V27" s="229" t="s">
        <v>539</v>
      </c>
      <c r="W27" s="229" t="s">
        <v>540</v>
      </c>
      <c r="X27" s="229" t="s">
        <v>541</v>
      </c>
      <c r="Y27" s="229" t="s">
        <v>542</v>
      </c>
      <c r="Z27" s="229" t="s">
        <v>543</v>
      </c>
      <c r="AA27" s="229" t="s">
        <v>544</v>
      </c>
      <c r="AB27" s="229"/>
      <c r="AC27" s="230"/>
      <c r="AD27" s="113" t="s">
        <v>54</v>
      </c>
      <c r="AE27" s="42" t="s">
        <v>54</v>
      </c>
      <c r="AF27" s="42" t="s">
        <v>54</v>
      </c>
      <c r="AG27" s="43" t="s">
        <v>54</v>
      </c>
      <c r="AH27" s="143"/>
      <c r="AK27" s="142"/>
      <c r="AL27" s="23" t="s">
        <v>323</v>
      </c>
      <c r="AM27" s="16" t="s">
        <v>298</v>
      </c>
      <c r="AN27" s="156">
        <v>4</v>
      </c>
      <c r="AO27" s="3"/>
      <c r="AP27" s="3"/>
      <c r="AQ27" s="3"/>
      <c r="AR27" s="141"/>
      <c r="AS27" s="19" t="s">
        <v>100</v>
      </c>
      <c r="AT27" s="219"/>
      <c r="AU27" s="219"/>
      <c r="AV27" s="219"/>
      <c r="AW27" s="219"/>
      <c r="AX27" s="219"/>
      <c r="AY27" s="219"/>
      <c r="AZ27" s="219"/>
      <c r="BA27" s="3"/>
      <c r="BB27" s="3"/>
      <c r="BC27" s="3"/>
      <c r="BD27" s="3"/>
      <c r="BE27" s="3"/>
      <c r="BF27" s="3"/>
      <c r="BG27" s="3"/>
      <c r="BH27" s="3"/>
      <c r="BI27" s="3"/>
      <c r="BJ27" s="3"/>
      <c r="BK27" s="3"/>
      <c r="BL27" s="3"/>
      <c r="BM27" s="3"/>
      <c r="BN27" s="3"/>
      <c r="BO27" s="3"/>
      <c r="BP27" s="3"/>
      <c r="BQ27" s="3"/>
      <c r="BR27" s="4"/>
      <c r="BS27" s="142"/>
    </row>
    <row r="28" spans="2:71" ht="14.25" thickBot="1">
      <c r="B28" s="132"/>
      <c r="C28" s="256" t="s">
        <v>411</v>
      </c>
      <c r="D28" s="132"/>
      <c r="E28" s="143"/>
      <c r="F28" s="944"/>
      <c r="G28" s="223" t="s">
        <v>345</v>
      </c>
      <c r="K28" s="224" t="s">
        <v>247</v>
      </c>
      <c r="N28" s="13"/>
      <c r="O28" s="132"/>
      <c r="P28" s="237"/>
      <c r="Q28" s="228"/>
      <c r="R28" s="228"/>
      <c r="S28" s="228"/>
      <c r="T28" s="228"/>
      <c r="U28" s="228"/>
      <c r="V28" s="228"/>
      <c r="W28" s="228"/>
      <c r="X28" s="228"/>
      <c r="Y28" s="228"/>
      <c r="Z28" s="228"/>
      <c r="AA28" s="228"/>
      <c r="AB28" s="228"/>
      <c r="AC28" s="228"/>
      <c r="AD28" s="228"/>
      <c r="AE28" s="42"/>
      <c r="AF28" s="42"/>
      <c r="AG28" s="43"/>
      <c r="AH28" s="143"/>
      <c r="AK28" s="142"/>
      <c r="AL28" s="201" t="s">
        <v>314</v>
      </c>
      <c r="AM28" s="141"/>
      <c r="AN28" s="156">
        <v>5</v>
      </c>
      <c r="AO28" s="3"/>
      <c r="AP28" s="3"/>
      <c r="AQ28" s="3"/>
      <c r="AR28" s="141"/>
      <c r="AS28" s="19" t="s">
        <v>247</v>
      </c>
      <c r="AT28" s="219"/>
      <c r="AU28" s="219"/>
      <c r="AV28" s="219"/>
      <c r="AW28" s="219"/>
      <c r="AX28" s="219"/>
      <c r="AY28" s="219"/>
      <c r="AZ28" s="219"/>
      <c r="BA28" s="3"/>
      <c r="BB28" s="3"/>
      <c r="BC28" s="3"/>
      <c r="BD28" s="3"/>
      <c r="BE28" s="3"/>
      <c r="BF28" s="3"/>
      <c r="BG28" s="3"/>
      <c r="BH28" s="3"/>
      <c r="BI28" s="3"/>
      <c r="BJ28" s="3"/>
      <c r="BK28" s="3"/>
      <c r="BL28" s="3"/>
      <c r="BM28" s="3"/>
      <c r="BN28" s="3"/>
      <c r="BO28" s="3"/>
      <c r="BP28" s="3"/>
      <c r="BQ28" s="3"/>
      <c r="BR28" s="4"/>
      <c r="BS28" s="142"/>
    </row>
    <row r="29" spans="2:71" ht="14.25" thickBot="1">
      <c r="B29" s="132"/>
      <c r="C29" s="256" t="s">
        <v>580</v>
      </c>
      <c r="D29" s="132"/>
      <c r="E29" s="143"/>
      <c r="F29" s="944"/>
      <c r="G29" s="223" t="s">
        <v>345</v>
      </c>
      <c r="K29" s="13" t="s">
        <v>338</v>
      </c>
      <c r="N29" s="13"/>
      <c r="O29" s="132"/>
      <c r="P29" s="225" t="s">
        <v>554</v>
      </c>
      <c r="Q29" s="240" t="s">
        <v>350</v>
      </c>
      <c r="R29" s="42" t="s">
        <v>54</v>
      </c>
      <c r="S29" s="42" t="s">
        <v>54</v>
      </c>
      <c r="T29" s="42" t="s">
        <v>54</v>
      </c>
      <c r="U29" s="42" t="s">
        <v>54</v>
      </c>
      <c r="V29" s="42" t="s">
        <v>54</v>
      </c>
      <c r="W29" s="42" t="s">
        <v>54</v>
      </c>
      <c r="X29" s="42" t="s">
        <v>54</v>
      </c>
      <c r="Y29" s="42" t="s">
        <v>54</v>
      </c>
      <c r="Z29" s="42" t="s">
        <v>54</v>
      </c>
      <c r="AA29" s="42" t="s">
        <v>54</v>
      </c>
      <c r="AB29" s="42" t="s">
        <v>54</v>
      </c>
      <c r="AC29" s="42" t="s">
        <v>54</v>
      </c>
      <c r="AD29" s="42" t="s">
        <v>54</v>
      </c>
      <c r="AE29" s="42" t="s">
        <v>54</v>
      </c>
      <c r="AF29" s="42" t="s">
        <v>54</v>
      </c>
      <c r="AG29" s="43" t="s">
        <v>54</v>
      </c>
      <c r="AH29" s="143"/>
      <c r="AK29" s="142"/>
      <c r="AL29" s="209" t="s">
        <v>315</v>
      </c>
      <c r="AM29" s="23" t="s">
        <v>414</v>
      </c>
      <c r="AN29" s="156">
        <v>6</v>
      </c>
      <c r="AO29" s="3"/>
      <c r="AP29" s="3"/>
      <c r="AQ29" s="3"/>
      <c r="AR29" s="141"/>
      <c r="AS29" s="19" t="s">
        <v>404</v>
      </c>
      <c r="AT29" s="219"/>
      <c r="AU29" s="219"/>
      <c r="AV29" s="219"/>
      <c r="AW29" s="219"/>
      <c r="AX29" s="219"/>
      <c r="AY29" s="219"/>
      <c r="AZ29" s="219"/>
      <c r="BA29" s="3"/>
      <c r="BB29" s="3"/>
      <c r="BC29" s="3"/>
      <c r="BD29" s="3"/>
      <c r="BE29" s="3"/>
      <c r="BF29" s="3"/>
      <c r="BG29" s="3"/>
      <c r="BH29" s="3"/>
      <c r="BI29" s="3"/>
      <c r="BJ29" s="3"/>
      <c r="BK29" s="3"/>
      <c r="BL29" s="3"/>
      <c r="BM29" s="3"/>
      <c r="BN29" s="3"/>
      <c r="BO29" s="3"/>
      <c r="BP29" s="3"/>
      <c r="BQ29" s="3"/>
      <c r="BR29" s="4"/>
      <c r="BS29" s="142"/>
    </row>
    <row r="30" spans="2:71" ht="14.25" thickBot="1">
      <c r="B30" s="132"/>
      <c r="C30" s="256" t="s">
        <v>578</v>
      </c>
      <c r="D30" s="132"/>
      <c r="E30" s="143"/>
      <c r="F30" s="944"/>
      <c r="G30" s="224" t="s">
        <v>345</v>
      </c>
      <c r="K30" s="13" t="s">
        <v>338</v>
      </c>
      <c r="N30" s="13"/>
      <c r="O30" s="132"/>
      <c r="P30" s="225" t="s">
        <v>555</v>
      </c>
      <c r="Q30" s="240" t="s">
        <v>350</v>
      </c>
      <c r="R30" s="42" t="s">
        <v>54</v>
      </c>
      <c r="S30" s="42" t="s">
        <v>54</v>
      </c>
      <c r="T30" s="42" t="s">
        <v>54</v>
      </c>
      <c r="U30" s="42" t="s">
        <v>54</v>
      </c>
      <c r="V30" s="42" t="s">
        <v>54</v>
      </c>
      <c r="W30" s="42" t="s">
        <v>54</v>
      </c>
      <c r="X30" s="42" t="s">
        <v>54</v>
      </c>
      <c r="Y30" s="42" t="s">
        <v>54</v>
      </c>
      <c r="Z30" s="42" t="s">
        <v>54</v>
      </c>
      <c r="AA30" s="42" t="s">
        <v>54</v>
      </c>
      <c r="AB30" s="42" t="s">
        <v>54</v>
      </c>
      <c r="AC30" s="42" t="s">
        <v>54</v>
      </c>
      <c r="AD30" s="42" t="s">
        <v>54</v>
      </c>
      <c r="AE30" s="42" t="s">
        <v>54</v>
      </c>
      <c r="AF30" s="42" t="s">
        <v>54</v>
      </c>
      <c r="AG30" s="43" t="s">
        <v>54</v>
      </c>
      <c r="AH30" s="143"/>
      <c r="AK30" s="142"/>
      <c r="AL30" s="210" t="s">
        <v>316</v>
      </c>
      <c r="AM30" s="7" t="s">
        <v>45</v>
      </c>
      <c r="AN30" s="156">
        <v>7</v>
      </c>
      <c r="AO30" s="3"/>
      <c r="AP30" s="3"/>
      <c r="AQ30" s="3"/>
      <c r="AR30" s="141"/>
      <c r="AS30" s="19" t="s">
        <v>405</v>
      </c>
      <c r="AT30" s="219"/>
      <c r="AU30" s="219"/>
      <c r="AV30" s="219"/>
      <c r="AW30" s="219"/>
      <c r="AX30" s="219"/>
      <c r="AY30" s="219"/>
      <c r="AZ30" s="219"/>
      <c r="BA30" s="3"/>
      <c r="BB30" s="3"/>
      <c r="BC30" s="3"/>
      <c r="BD30" s="3"/>
      <c r="BE30" s="3"/>
      <c r="BF30" s="3"/>
      <c r="BG30" s="3"/>
      <c r="BH30" s="3"/>
      <c r="BI30" s="3"/>
      <c r="BJ30" s="3"/>
      <c r="BK30" s="3"/>
      <c r="BL30" s="3"/>
      <c r="BM30" s="3"/>
      <c r="BN30" s="3"/>
      <c r="BO30" s="3"/>
      <c r="BP30" s="3"/>
      <c r="BQ30" s="3"/>
      <c r="BR30" s="4"/>
      <c r="BS30" s="142"/>
    </row>
    <row r="31" spans="2:71" ht="14.25" thickBot="1">
      <c r="B31" s="132"/>
      <c r="C31" s="350"/>
      <c r="D31" s="132"/>
      <c r="E31" s="143"/>
      <c r="F31" s="944"/>
      <c r="G31" s="13" t="s">
        <v>247</v>
      </c>
      <c r="K31" s="13"/>
      <c r="N31" s="13"/>
      <c r="O31" s="132"/>
      <c r="P31" s="226"/>
      <c r="Q31" s="44"/>
      <c r="R31" s="42" t="s">
        <v>54</v>
      </c>
      <c r="S31" s="42" t="s">
        <v>54</v>
      </c>
      <c r="T31" s="44"/>
      <c r="U31" s="44"/>
      <c r="V31" s="44"/>
      <c r="W31" s="44"/>
      <c r="X31" s="44"/>
      <c r="Y31" s="44"/>
      <c r="Z31" s="44"/>
      <c r="AA31" s="44"/>
      <c r="AB31" s="44"/>
      <c r="AC31" s="44"/>
      <c r="AD31" s="44"/>
      <c r="AE31" s="44"/>
      <c r="AF31" s="44"/>
      <c r="AG31" s="45"/>
      <c r="AH31" s="143"/>
      <c r="AK31" s="142"/>
      <c r="AL31" s="142"/>
      <c r="AM31" s="8" t="s">
        <v>46</v>
      </c>
      <c r="AN31" s="156">
        <v>8</v>
      </c>
      <c r="AO31" s="3"/>
      <c r="AP31" s="3"/>
      <c r="AQ31" s="3"/>
      <c r="AR31" s="141"/>
      <c r="AS31" s="19" t="s">
        <v>406</v>
      </c>
      <c r="AT31" s="219"/>
      <c r="AU31" s="219"/>
      <c r="AV31" s="219"/>
      <c r="AW31" s="219"/>
      <c r="AX31" s="219"/>
      <c r="AY31" s="219"/>
      <c r="AZ31" s="219"/>
      <c r="BA31" s="3"/>
      <c r="BB31" s="3"/>
      <c r="BC31" s="3"/>
      <c r="BD31" s="3"/>
      <c r="BE31" s="3"/>
      <c r="BF31" s="3"/>
      <c r="BG31" s="3"/>
      <c r="BH31" s="3"/>
      <c r="BI31" s="3"/>
      <c r="BJ31" s="3"/>
      <c r="BK31" s="3"/>
      <c r="BL31" s="3"/>
      <c r="BM31" s="3"/>
      <c r="BN31" s="3"/>
      <c r="BO31" s="3"/>
      <c r="BP31" s="3"/>
      <c r="BQ31" s="3"/>
      <c r="BR31" s="4"/>
      <c r="BS31" s="142"/>
    </row>
    <row r="32" spans="2:71" ht="14.25" thickBot="1">
      <c r="B32" s="132"/>
      <c r="C32" s="17" t="s">
        <v>421</v>
      </c>
      <c r="D32" s="132"/>
      <c r="E32" s="143"/>
      <c r="F32" s="944"/>
      <c r="G32" s="13" t="s">
        <v>339</v>
      </c>
      <c r="K32" s="13"/>
      <c r="N32" s="13"/>
      <c r="O32" s="132"/>
      <c r="P32" s="236" t="s">
        <v>240</v>
      </c>
      <c r="Q32" s="230" t="s">
        <v>548</v>
      </c>
      <c r="R32" s="42" t="s">
        <v>54</v>
      </c>
      <c r="S32" s="42" t="s">
        <v>54</v>
      </c>
      <c r="T32" s="40"/>
      <c r="U32" s="40"/>
      <c r="V32" s="40" t="s">
        <v>54</v>
      </c>
      <c r="W32" s="40" t="s">
        <v>54</v>
      </c>
      <c r="X32" s="40" t="s">
        <v>54</v>
      </c>
      <c r="Y32" s="40" t="s">
        <v>54</v>
      </c>
      <c r="Z32" s="40" t="s">
        <v>54</v>
      </c>
      <c r="AA32" s="40" t="s">
        <v>54</v>
      </c>
      <c r="AB32" s="40" t="s">
        <v>54</v>
      </c>
      <c r="AC32" s="40" t="s">
        <v>54</v>
      </c>
      <c r="AD32" s="40" t="s">
        <v>54</v>
      </c>
      <c r="AE32" s="40" t="s">
        <v>54</v>
      </c>
      <c r="AF32" s="40" t="s">
        <v>54</v>
      </c>
      <c r="AG32" s="41" t="s">
        <v>54</v>
      </c>
      <c r="AH32" s="143"/>
      <c r="AK32" s="141"/>
      <c r="AL32" s="23" t="s">
        <v>352</v>
      </c>
      <c r="AM32" s="16"/>
      <c r="AN32" s="355">
        <v>9</v>
      </c>
      <c r="AO32" s="3"/>
      <c r="AP32" s="3"/>
      <c r="AQ32" s="3"/>
      <c r="AR32" s="141"/>
      <c r="AS32" s="19" t="s">
        <v>173</v>
      </c>
      <c r="AT32" s="219"/>
      <c r="AU32" s="219"/>
      <c r="AV32" s="219"/>
      <c r="AW32" s="219"/>
      <c r="AX32" s="219"/>
      <c r="AY32" s="219"/>
      <c r="AZ32" s="219"/>
      <c r="BA32" s="3"/>
      <c r="BB32" s="3"/>
      <c r="BC32" s="3"/>
      <c r="BD32" s="3"/>
      <c r="BE32" s="3"/>
      <c r="BF32" s="3"/>
      <c r="BG32" s="3"/>
      <c r="BH32" s="3"/>
      <c r="BI32" s="3"/>
      <c r="BJ32" s="3"/>
      <c r="BK32" s="3"/>
      <c r="BL32" s="3"/>
      <c r="BM32" s="3"/>
      <c r="BN32" s="3"/>
      <c r="BO32" s="3"/>
      <c r="BP32" s="3"/>
      <c r="BQ32" s="3"/>
      <c r="BR32" s="4"/>
      <c r="BS32" s="142"/>
    </row>
    <row r="33" spans="1:71" ht="14.25" thickBot="1">
      <c r="B33" s="132"/>
      <c r="C33" s="7" t="s">
        <v>581</v>
      </c>
      <c r="D33" s="132"/>
      <c r="E33" s="143"/>
      <c r="F33" s="944"/>
      <c r="G33" s="13" t="s">
        <v>338</v>
      </c>
      <c r="K33" s="13"/>
      <c r="N33" s="13"/>
      <c r="O33" s="132"/>
      <c r="P33" s="236" t="s">
        <v>241</v>
      </c>
      <c r="Q33" s="230" t="s">
        <v>549</v>
      </c>
      <c r="R33" s="42" t="s">
        <v>54</v>
      </c>
      <c r="S33" s="42" t="s">
        <v>54</v>
      </c>
      <c r="T33" s="42"/>
      <c r="U33" s="42"/>
      <c r="V33" s="42" t="s">
        <v>54</v>
      </c>
      <c r="W33" s="42" t="s">
        <v>54</v>
      </c>
      <c r="X33" s="42" t="s">
        <v>54</v>
      </c>
      <c r="Y33" s="42" t="s">
        <v>54</v>
      </c>
      <c r="Z33" s="42" t="s">
        <v>54</v>
      </c>
      <c r="AA33" s="42" t="s">
        <v>54</v>
      </c>
      <c r="AB33" s="42" t="s">
        <v>54</v>
      </c>
      <c r="AC33" s="113" t="s">
        <v>54</v>
      </c>
      <c r="AD33" s="113" t="s">
        <v>54</v>
      </c>
      <c r="AE33" s="113" t="s">
        <v>54</v>
      </c>
      <c r="AF33" s="113" t="s">
        <v>54</v>
      </c>
      <c r="AG33" s="114" t="s">
        <v>54</v>
      </c>
      <c r="AH33" s="143"/>
      <c r="AK33" s="141"/>
      <c r="AL33" s="162" t="s">
        <v>331</v>
      </c>
      <c r="AM33" s="23" t="s">
        <v>413</v>
      </c>
      <c r="AN33" s="355">
        <v>10</v>
      </c>
      <c r="AO33" s="3"/>
      <c r="AP33" s="3"/>
      <c r="AQ33" s="3"/>
      <c r="AR33" s="141"/>
      <c r="AS33" s="19" t="s">
        <v>174</v>
      </c>
      <c r="AT33" s="219"/>
      <c r="AU33" s="219"/>
      <c r="AV33" s="219"/>
      <c r="AW33" s="219"/>
      <c r="AX33" s="219"/>
      <c r="AY33" s="219"/>
      <c r="AZ33" s="219"/>
      <c r="BA33" s="3"/>
      <c r="BB33" s="3"/>
      <c r="BC33" s="3"/>
      <c r="BD33" s="3"/>
      <c r="BE33" s="3"/>
      <c r="BF33" s="3"/>
      <c r="BG33" s="3"/>
      <c r="BH33" s="3"/>
      <c r="BI33" s="3"/>
      <c r="BJ33" s="3"/>
      <c r="BK33" s="3"/>
      <c r="BL33" s="3"/>
      <c r="BM33" s="3"/>
      <c r="BN33" s="3"/>
      <c r="BO33" s="3"/>
      <c r="BP33" s="3"/>
      <c r="BQ33" s="3"/>
      <c r="BR33" s="4"/>
      <c r="BS33" s="142"/>
    </row>
    <row r="34" spans="1:71" ht="14.25" thickBot="1">
      <c r="B34" s="132"/>
      <c r="C34" s="215" t="str">
        <f>C20</f>
        <v>(1) 令和6年度試験(1次合格)</v>
      </c>
      <c r="D34" s="132"/>
      <c r="E34" s="143"/>
      <c r="F34" s="945"/>
      <c r="G34" s="218" t="s">
        <v>338</v>
      </c>
      <c r="H34" s="5"/>
      <c r="J34" s="5"/>
      <c r="K34" s="218"/>
      <c r="L34" s="5"/>
      <c r="N34" s="13"/>
      <c r="O34" s="132"/>
      <c r="P34" s="236" t="s">
        <v>242</v>
      </c>
      <c r="Q34" s="230" t="s">
        <v>537</v>
      </c>
      <c r="R34" s="42" t="s">
        <v>54</v>
      </c>
      <c r="S34" s="42" t="s">
        <v>54</v>
      </c>
      <c r="T34" s="113" t="s">
        <v>54</v>
      </c>
      <c r="U34" s="113" t="s">
        <v>54</v>
      </c>
      <c r="V34" s="113" t="s">
        <v>54</v>
      </c>
      <c r="W34" s="113" t="s">
        <v>54</v>
      </c>
      <c r="X34" s="113" t="s">
        <v>54</v>
      </c>
      <c r="Y34" s="113" t="s">
        <v>54</v>
      </c>
      <c r="Z34" s="113" t="s">
        <v>54</v>
      </c>
      <c r="AA34" s="113" t="s">
        <v>54</v>
      </c>
      <c r="AB34" s="113" t="s">
        <v>54</v>
      </c>
      <c r="AC34" s="99" t="s">
        <v>54</v>
      </c>
      <c r="AD34" s="99" t="s">
        <v>54</v>
      </c>
      <c r="AE34" s="99" t="s">
        <v>54</v>
      </c>
      <c r="AF34" s="99" t="s">
        <v>54</v>
      </c>
      <c r="AG34" s="115" t="s">
        <v>54</v>
      </c>
      <c r="AH34" s="143"/>
      <c r="AK34" s="141"/>
      <c r="AL34" s="336" t="s">
        <v>332</v>
      </c>
      <c r="AM34" s="7" t="s">
        <v>47</v>
      </c>
      <c r="AN34" s="355">
        <v>11</v>
      </c>
      <c r="AO34" s="3"/>
      <c r="AP34" s="3"/>
      <c r="AQ34" s="3"/>
      <c r="AR34" s="141"/>
      <c r="AS34" s="19" t="s">
        <v>175</v>
      </c>
      <c r="AT34" s="219"/>
      <c r="AU34" s="219"/>
      <c r="AV34" s="219"/>
      <c r="AW34" s="219"/>
      <c r="AX34" s="219"/>
      <c r="AY34" s="219"/>
      <c r="AZ34" s="219"/>
      <c r="BA34" s="3"/>
      <c r="BB34" s="3"/>
      <c r="BC34" s="3"/>
      <c r="BD34" s="3"/>
      <c r="BE34" s="3"/>
      <c r="BF34" s="3"/>
      <c r="BG34" s="3"/>
      <c r="BH34" s="3"/>
      <c r="BI34" s="3"/>
      <c r="BJ34" s="3"/>
      <c r="BK34" s="3"/>
      <c r="BL34" s="3"/>
      <c r="BM34" s="3"/>
      <c r="BN34" s="3"/>
      <c r="BO34" s="3"/>
      <c r="BP34" s="3"/>
      <c r="BQ34" s="3"/>
      <c r="BR34" s="4"/>
      <c r="BS34" s="142"/>
    </row>
    <row r="35" spans="1:71" ht="14.25" thickBot="1">
      <c r="B35" s="132"/>
      <c r="C35" s="215" t="str">
        <f>C21</f>
        <v>(2) 令和6年度試験(2次欠席)</v>
      </c>
      <c r="D35" s="132"/>
      <c r="E35" s="143"/>
      <c r="F35" s="132"/>
      <c r="G35" s="143"/>
      <c r="H35" s="143"/>
      <c r="I35" s="143"/>
      <c r="J35" s="143"/>
      <c r="K35" s="143"/>
      <c r="L35" s="143"/>
      <c r="M35" s="143"/>
      <c r="N35" s="143"/>
      <c r="O35" s="132"/>
      <c r="P35" s="236" t="s">
        <v>243</v>
      </c>
      <c r="Q35" s="230" t="s">
        <v>538</v>
      </c>
      <c r="R35" s="42" t="str">
        <f>IF(AND(Q40="高",OR(G34=基礎DATA!AO9,G34=基礎DATA!AO10,G34=基礎DATA!AO11)),"☆大学"&amp;CHAR(10)&amp;CHAR(10),"")</f>
        <v/>
      </c>
      <c r="S35" s="42" t="s">
        <v>54</v>
      </c>
      <c r="T35" s="99" t="s">
        <v>54</v>
      </c>
      <c r="U35" s="99" t="s">
        <v>54</v>
      </c>
      <c r="V35" s="99" t="s">
        <v>54</v>
      </c>
      <c r="W35" s="99" t="s">
        <v>54</v>
      </c>
      <c r="X35" s="99" t="s">
        <v>54</v>
      </c>
      <c r="Y35" s="99" t="s">
        <v>54</v>
      </c>
      <c r="Z35" s="99" t="s">
        <v>54</v>
      </c>
      <c r="AA35" s="99" t="s">
        <v>54</v>
      </c>
      <c r="AB35" s="99" t="s">
        <v>54</v>
      </c>
      <c r="AC35" s="99" t="s">
        <v>54</v>
      </c>
      <c r="AD35" s="99" t="s">
        <v>54</v>
      </c>
      <c r="AE35" s="99" t="s">
        <v>54</v>
      </c>
      <c r="AF35" s="99" t="s">
        <v>54</v>
      </c>
      <c r="AG35" s="115" t="s">
        <v>54</v>
      </c>
      <c r="AH35" s="143"/>
      <c r="AK35" s="141"/>
      <c r="AL35" s="16" t="s">
        <v>333</v>
      </c>
      <c r="AM35" s="16" t="s">
        <v>407</v>
      </c>
      <c r="AN35" s="156">
        <v>12</v>
      </c>
      <c r="AO35" s="3"/>
      <c r="AP35" s="3"/>
      <c r="AQ35" s="3"/>
      <c r="AR35" s="141"/>
      <c r="AS35" s="19" t="s">
        <v>176</v>
      </c>
      <c r="AT35" s="219"/>
      <c r="AU35" s="219"/>
      <c r="AV35" s="219"/>
      <c r="AW35" s="219"/>
      <c r="AX35" s="219"/>
      <c r="AY35" s="219"/>
      <c r="AZ35" s="219"/>
      <c r="BA35" s="3"/>
      <c r="BB35" s="3"/>
      <c r="BC35" s="3"/>
      <c r="BD35" s="3"/>
      <c r="BE35" s="3"/>
      <c r="BF35" s="3"/>
      <c r="BG35" s="3"/>
      <c r="BH35" s="3"/>
      <c r="BI35" s="3"/>
      <c r="BJ35" s="3"/>
      <c r="BK35" s="3"/>
      <c r="BL35" s="3"/>
      <c r="BM35" s="3"/>
      <c r="BN35" s="3"/>
      <c r="BO35" s="3"/>
      <c r="BP35" s="3"/>
      <c r="BQ35" s="3"/>
      <c r="BR35" s="4"/>
      <c r="BS35" s="142"/>
    </row>
    <row r="36" spans="1:71" ht="14.25" thickBot="1">
      <c r="B36" s="132"/>
      <c r="C36" s="8" t="s">
        <v>418</v>
      </c>
      <c r="D36" s="132"/>
      <c r="F36" s="151"/>
      <c r="G36" s="13"/>
      <c r="H36" s="140"/>
      <c r="I36" s="140"/>
      <c r="J36" s="146"/>
      <c r="O36" s="132"/>
      <c r="P36" s="168" t="s">
        <v>244</v>
      </c>
      <c r="Q36" s="240" t="s">
        <v>350</v>
      </c>
      <c r="R36" s="42" t="s">
        <v>54</v>
      </c>
      <c r="S36" s="42" t="s">
        <v>54</v>
      </c>
      <c r="T36" s="99" t="s">
        <v>54</v>
      </c>
      <c r="U36" s="99" t="s">
        <v>54</v>
      </c>
      <c r="V36" s="99" t="s">
        <v>54</v>
      </c>
      <c r="W36" s="99" t="s">
        <v>54</v>
      </c>
      <c r="X36" s="99" t="s">
        <v>54</v>
      </c>
      <c r="Y36" s="99" t="s">
        <v>54</v>
      </c>
      <c r="Z36" s="99" t="s">
        <v>54</v>
      </c>
      <c r="AA36" s="99" t="s">
        <v>54</v>
      </c>
      <c r="AB36" s="99" t="s">
        <v>54</v>
      </c>
      <c r="AC36" s="99" t="s">
        <v>54</v>
      </c>
      <c r="AD36" s="99" t="s">
        <v>54</v>
      </c>
      <c r="AE36" s="99" t="s">
        <v>54</v>
      </c>
      <c r="AF36" s="99" t="s">
        <v>54</v>
      </c>
      <c r="AG36" s="115" t="s">
        <v>54</v>
      </c>
      <c r="AH36" s="143"/>
      <c r="AK36" s="141"/>
      <c r="AL36" s="142"/>
      <c r="AM36" s="141"/>
      <c r="AN36" s="156">
        <v>13</v>
      </c>
      <c r="AO36" s="3" t="s">
        <v>275</v>
      </c>
      <c r="AP36" s="3"/>
      <c r="AQ36" s="3"/>
      <c r="AR36" s="141"/>
      <c r="AS36" s="19" t="s">
        <v>177</v>
      </c>
      <c r="AT36" s="219"/>
      <c r="AU36" s="219"/>
      <c r="AV36" s="219"/>
      <c r="AW36" s="219"/>
      <c r="AX36" s="219"/>
      <c r="AY36" s="219"/>
      <c r="AZ36" s="219"/>
      <c r="BA36" s="3"/>
      <c r="BB36" s="3"/>
      <c r="BC36" s="3"/>
      <c r="BD36" s="3"/>
      <c r="BE36" s="3"/>
      <c r="BF36" s="3"/>
      <c r="BG36" s="3"/>
      <c r="BH36" s="3"/>
      <c r="BI36" s="3"/>
      <c r="BJ36" s="3"/>
      <c r="BK36" s="3"/>
      <c r="BL36" s="3"/>
      <c r="BM36" s="3"/>
      <c r="BN36" s="3"/>
      <c r="BO36" s="3"/>
      <c r="BP36" s="3"/>
      <c r="BQ36" s="3"/>
      <c r="BR36" s="4"/>
      <c r="BS36" s="142"/>
    </row>
    <row r="37" spans="1:71" ht="14.25" thickBot="1">
      <c r="B37" s="132"/>
      <c r="C37" s="16" t="s">
        <v>580</v>
      </c>
      <c r="D37" s="132"/>
      <c r="F37" s="151"/>
      <c r="G37" s="13"/>
      <c r="H37" s="140"/>
      <c r="I37" s="24" t="s">
        <v>466</v>
      </c>
      <c r="J37" s="146"/>
      <c r="O37" s="132"/>
      <c r="P37" s="236" t="s">
        <v>245</v>
      </c>
      <c r="Q37" s="230" t="s">
        <v>550</v>
      </c>
      <c r="R37" s="42" t="s">
        <v>54</v>
      </c>
      <c r="S37" s="42" t="s">
        <v>54</v>
      </c>
      <c r="T37" s="99" t="s">
        <v>54</v>
      </c>
      <c r="U37" s="99" t="s">
        <v>54</v>
      </c>
      <c r="V37" s="99" t="s">
        <v>54</v>
      </c>
      <c r="W37" s="99" t="s">
        <v>54</v>
      </c>
      <c r="X37" s="99" t="s">
        <v>54</v>
      </c>
      <c r="Y37" s="99" t="s">
        <v>54</v>
      </c>
      <c r="Z37" s="99" t="s">
        <v>54</v>
      </c>
      <c r="AA37" s="99" t="s">
        <v>54</v>
      </c>
      <c r="AB37" s="99" t="s">
        <v>54</v>
      </c>
      <c r="AC37" s="99" t="s">
        <v>54</v>
      </c>
      <c r="AD37" s="99" t="s">
        <v>54</v>
      </c>
      <c r="AE37" s="99" t="s">
        <v>54</v>
      </c>
      <c r="AF37" s="99" t="s">
        <v>54</v>
      </c>
      <c r="AG37" s="115" t="s">
        <v>54</v>
      </c>
      <c r="AH37" s="143"/>
      <c r="AK37" s="141"/>
      <c r="AL37" s="141"/>
      <c r="AM37" s="141"/>
      <c r="AN37" s="156">
        <v>14</v>
      </c>
      <c r="AO37" s="3" t="s">
        <v>255</v>
      </c>
      <c r="AP37" s="3"/>
      <c r="AQ37" s="3"/>
      <c r="AR37" s="141"/>
      <c r="AS37" s="20" t="s">
        <v>178</v>
      </c>
      <c r="AT37" s="220"/>
      <c r="AU37" s="220"/>
      <c r="AV37" s="220"/>
      <c r="AW37" s="220"/>
      <c r="AX37" s="220"/>
      <c r="AY37" s="220"/>
      <c r="AZ37" s="220"/>
      <c r="BA37" s="5"/>
      <c r="BB37" s="5"/>
      <c r="BC37" s="5"/>
      <c r="BD37" s="5"/>
      <c r="BE37" s="5"/>
      <c r="BF37" s="5"/>
      <c r="BG37" s="5"/>
      <c r="BH37" s="5"/>
      <c r="BI37" s="5"/>
      <c r="BJ37" s="5"/>
      <c r="BK37" s="5"/>
      <c r="BL37" s="5"/>
      <c r="BM37" s="5"/>
      <c r="BN37" s="5"/>
      <c r="BO37" s="5"/>
      <c r="BP37" s="5"/>
      <c r="BQ37" s="5"/>
      <c r="BR37" s="6"/>
      <c r="BS37" s="142"/>
    </row>
    <row r="38" spans="1:71" ht="14.25" thickBot="1">
      <c r="B38" s="132"/>
      <c r="C38" s="182"/>
      <c r="D38" s="132"/>
      <c r="F38" s="151"/>
      <c r="G38" s="13"/>
      <c r="H38" s="140"/>
      <c r="I38" s="11" t="s">
        <v>467</v>
      </c>
      <c r="J38" s="146"/>
      <c r="O38" s="132"/>
      <c r="P38" s="236" t="s">
        <v>246</v>
      </c>
      <c r="Q38" s="230" t="s">
        <v>544</v>
      </c>
      <c r="R38" s="42" t="s">
        <v>54</v>
      </c>
      <c r="S38" s="42" t="s">
        <v>54</v>
      </c>
      <c r="T38" s="99" t="s">
        <v>54</v>
      </c>
      <c r="U38" s="99" t="s">
        <v>54</v>
      </c>
      <c r="V38" s="99" t="s">
        <v>54</v>
      </c>
      <c r="W38" s="99" t="s">
        <v>54</v>
      </c>
      <c r="X38" s="99" t="s">
        <v>54</v>
      </c>
      <c r="Y38" s="99" t="s">
        <v>54</v>
      </c>
      <c r="Z38" s="99" t="s">
        <v>54</v>
      </c>
      <c r="AA38" s="99" t="s">
        <v>54</v>
      </c>
      <c r="AB38" s="99" t="s">
        <v>54</v>
      </c>
      <c r="AC38" s="99" t="s">
        <v>54</v>
      </c>
      <c r="AD38" s="99" t="s">
        <v>54</v>
      </c>
      <c r="AE38" s="99" t="s">
        <v>54</v>
      </c>
      <c r="AF38" s="99" t="s">
        <v>54</v>
      </c>
      <c r="AG38" s="115" t="s">
        <v>54</v>
      </c>
      <c r="AH38" s="143"/>
      <c r="AK38" s="141"/>
      <c r="AL38" s="23" t="s">
        <v>568</v>
      </c>
      <c r="AM38" s="159" t="s">
        <v>252</v>
      </c>
      <c r="AN38" s="362">
        <v>15</v>
      </c>
      <c r="AO38" s="3" t="s">
        <v>256</v>
      </c>
      <c r="AP38" s="3"/>
      <c r="AQ38" s="3"/>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2"/>
    </row>
    <row r="39" spans="1:71" ht="14.25" thickBot="1">
      <c r="B39" s="132"/>
      <c r="C39" s="17" t="s">
        <v>321</v>
      </c>
      <c r="D39" s="132"/>
      <c r="F39" s="151"/>
      <c r="G39" s="13"/>
      <c r="H39" s="140"/>
      <c r="I39" s="12" t="s">
        <v>465</v>
      </c>
      <c r="J39" s="146"/>
      <c r="O39" s="132"/>
      <c r="P39" s="236" t="s">
        <v>383</v>
      </c>
      <c r="Q39" s="230" t="s">
        <v>556</v>
      </c>
      <c r="AH39" s="143"/>
      <c r="AK39" s="141"/>
      <c r="AL39" s="7" t="s">
        <v>435</v>
      </c>
      <c r="AM39" s="159" t="s">
        <v>253</v>
      </c>
      <c r="AN39" s="362">
        <v>16</v>
      </c>
      <c r="AO39" s="3" t="s">
        <v>257</v>
      </c>
      <c r="AP39" s="3"/>
      <c r="AQ39" s="3"/>
      <c r="AR39" s="3"/>
    </row>
    <row r="40" spans="1:71" ht="14.25" thickBot="1">
      <c r="B40" s="132"/>
      <c r="C40" s="7" t="s">
        <v>306</v>
      </c>
      <c r="D40" s="132"/>
      <c r="F40" s="151"/>
      <c r="G40" s="13"/>
      <c r="H40" s="140"/>
      <c r="I40" s="12"/>
      <c r="J40" s="146"/>
      <c r="O40" s="132"/>
      <c r="P40" s="241"/>
      <c r="Q40" s="228" t="s">
        <v>54</v>
      </c>
      <c r="R40" s="228" t="s">
        <v>54</v>
      </c>
      <c r="S40" s="228" t="s">
        <v>54</v>
      </c>
      <c r="T40" s="228" t="s">
        <v>54</v>
      </c>
      <c r="U40" s="228" t="s">
        <v>54</v>
      </c>
      <c r="V40" s="228" t="s">
        <v>54</v>
      </c>
      <c r="W40" s="228" t="s">
        <v>54</v>
      </c>
      <c r="X40" s="228" t="s">
        <v>54</v>
      </c>
      <c r="Y40" s="228" t="s">
        <v>54</v>
      </c>
      <c r="Z40" s="228" t="s">
        <v>54</v>
      </c>
      <c r="AA40" s="228" t="s">
        <v>54</v>
      </c>
      <c r="AB40" s="228" t="s">
        <v>54</v>
      </c>
      <c r="AC40" s="228" t="s">
        <v>54</v>
      </c>
      <c r="AD40" s="228" t="s">
        <v>54</v>
      </c>
      <c r="AE40" s="228" t="s">
        <v>54</v>
      </c>
      <c r="AF40" s="228" t="s">
        <v>54</v>
      </c>
      <c r="AG40" s="242" t="s">
        <v>54</v>
      </c>
      <c r="AH40" s="143"/>
      <c r="AK40" s="141"/>
      <c r="AL40" s="16"/>
      <c r="AM40" s="159" t="s">
        <v>254</v>
      </c>
      <c r="AN40" s="362">
        <v>17</v>
      </c>
      <c r="AO40" s="3" t="s">
        <v>258</v>
      </c>
      <c r="AP40" s="3"/>
      <c r="AQ40" s="3"/>
      <c r="AR40" s="141"/>
      <c r="AS40" s="142"/>
      <c r="AT40" s="142"/>
      <c r="AU40" s="142"/>
      <c r="AV40" s="142"/>
      <c r="AW40" s="142"/>
      <c r="AX40" s="142"/>
      <c r="AY40" s="142"/>
    </row>
    <row r="41" spans="1:71" ht="14.25" thickBot="1">
      <c r="A41" s="151"/>
      <c r="B41" s="132"/>
      <c r="C41" s="215" t="str">
        <f>C20</f>
        <v>(1) 令和6年度試験(1次合格)</v>
      </c>
      <c r="D41" s="132"/>
      <c r="F41" s="151"/>
      <c r="G41" s="13"/>
      <c r="H41" s="140"/>
      <c r="I41" s="8"/>
      <c r="J41" s="146"/>
      <c r="O41" s="132"/>
      <c r="P41" s="243" t="s">
        <v>308</v>
      </c>
      <c r="Q41" s="240" t="s">
        <v>350</v>
      </c>
      <c r="R41" s="113" t="s">
        <v>54</v>
      </c>
      <c r="S41" s="113" t="s">
        <v>54</v>
      </c>
      <c r="T41" s="113" t="s">
        <v>54</v>
      </c>
      <c r="U41" s="113" t="s">
        <v>54</v>
      </c>
      <c r="V41" s="113" t="s">
        <v>54</v>
      </c>
      <c r="W41" s="113" t="s">
        <v>54</v>
      </c>
      <c r="X41" s="113" t="s">
        <v>54</v>
      </c>
      <c r="Y41" s="113" t="s">
        <v>54</v>
      </c>
      <c r="Z41" s="113" t="s">
        <v>54</v>
      </c>
      <c r="AA41" s="113" t="s">
        <v>54</v>
      </c>
      <c r="AB41" s="113" t="s">
        <v>54</v>
      </c>
      <c r="AC41" s="113" t="s">
        <v>54</v>
      </c>
      <c r="AD41" s="113" t="s">
        <v>54</v>
      </c>
      <c r="AE41" s="113" t="s">
        <v>54</v>
      </c>
      <c r="AF41" s="113" t="s">
        <v>54</v>
      </c>
      <c r="AG41" s="114" t="s">
        <v>54</v>
      </c>
      <c r="AH41" s="143"/>
      <c r="AK41" s="141"/>
      <c r="AL41" s="141"/>
      <c r="AM41" s="141"/>
      <c r="AN41" s="362">
        <v>18</v>
      </c>
      <c r="AO41" s="3" t="s">
        <v>259</v>
      </c>
      <c r="AP41" s="3"/>
      <c r="AQ41" s="3"/>
      <c r="AR41" s="141"/>
      <c r="AS41" s="28" t="s">
        <v>62</v>
      </c>
      <c r="AT41" s="13" t="s">
        <v>65</v>
      </c>
      <c r="AY41" s="142"/>
    </row>
    <row r="42" spans="1:71" ht="14.25" thickBot="1">
      <c r="A42" s="151"/>
      <c r="B42" s="132"/>
      <c r="C42" s="215" t="str">
        <f>C21</f>
        <v>(2) 令和6年度試験(2次欠席)</v>
      </c>
      <c r="D42" s="132"/>
      <c r="H42" s="140"/>
      <c r="I42" s="8"/>
      <c r="J42" s="146"/>
      <c r="O42" s="132"/>
      <c r="P42" s="227"/>
      <c r="Q42" s="116"/>
      <c r="R42" s="116"/>
      <c r="S42" s="116"/>
      <c r="T42" s="116"/>
      <c r="U42" s="116"/>
      <c r="V42" s="116"/>
      <c r="W42" s="116"/>
      <c r="X42" s="116"/>
      <c r="Y42" s="116"/>
      <c r="Z42" s="116"/>
      <c r="AA42" s="116"/>
      <c r="AB42" s="116"/>
      <c r="AC42" s="116"/>
      <c r="AD42" s="116"/>
      <c r="AE42" s="116"/>
      <c r="AF42" s="116"/>
      <c r="AG42" s="117"/>
      <c r="AH42" s="143"/>
      <c r="AK42" s="141"/>
      <c r="AL42" s="23" t="s">
        <v>569</v>
      </c>
      <c r="AM42" s="207" t="s">
        <v>266</v>
      </c>
      <c r="AN42" s="157"/>
      <c r="AO42" s="3" t="s">
        <v>260</v>
      </c>
      <c r="AP42" s="3"/>
      <c r="AQ42" s="3"/>
      <c r="AR42" s="141"/>
      <c r="AS42" s="18" t="s">
        <v>63</v>
      </c>
      <c r="AT42" s="1"/>
      <c r="AU42" s="1"/>
      <c r="AV42" s="1"/>
      <c r="AW42" s="1"/>
      <c r="AX42" s="2"/>
      <c r="AY42" s="142"/>
    </row>
    <row r="43" spans="1:71" ht="14.25" thickBot="1">
      <c r="A43" s="151"/>
      <c r="B43" s="132"/>
      <c r="C43" s="154" t="str">
        <f>C22</f>
        <v>(3) 令和6年度試験(大推合格)</v>
      </c>
      <c r="D43" s="132"/>
      <c r="H43" s="140"/>
      <c r="I43" s="8"/>
      <c r="J43" s="146"/>
      <c r="O43" s="132"/>
      <c r="P43" s="143"/>
      <c r="Q43" s="143"/>
      <c r="R43" s="143"/>
      <c r="S43" s="143"/>
      <c r="T43" s="143"/>
      <c r="U43" s="143"/>
      <c r="V43" s="143"/>
      <c r="W43" s="143"/>
      <c r="X43" s="143"/>
      <c r="Y43" s="143"/>
      <c r="Z43" s="143"/>
      <c r="AA43" s="143"/>
      <c r="AB43" s="143"/>
      <c r="AC43" s="143"/>
      <c r="AD43" s="143"/>
      <c r="AE43" s="143"/>
      <c r="AF43" s="143"/>
      <c r="AG43" s="143"/>
      <c r="AH43" s="143"/>
      <c r="AK43" s="141"/>
      <c r="AL43" s="7" t="s">
        <v>45</v>
      </c>
      <c r="AM43" s="207" t="s">
        <v>267</v>
      </c>
      <c r="AN43" s="157"/>
      <c r="AO43" s="3" t="s">
        <v>261</v>
      </c>
      <c r="AP43" s="3"/>
      <c r="AQ43" s="3"/>
      <c r="AR43" s="141"/>
      <c r="AS43" s="20" t="s">
        <v>64</v>
      </c>
      <c r="AT43" s="29" t="s">
        <v>66</v>
      </c>
      <c r="AU43" s="29" t="s">
        <v>67</v>
      </c>
      <c r="AV43" s="29" t="s">
        <v>68</v>
      </c>
      <c r="AW43" s="29" t="s">
        <v>69</v>
      </c>
      <c r="AX43" s="30" t="s">
        <v>70</v>
      </c>
      <c r="AY43" s="142"/>
    </row>
    <row r="44" spans="1:71" ht="14.25" thickBot="1">
      <c r="A44" s="151"/>
      <c r="B44" s="132"/>
      <c r="C44" s="143"/>
      <c r="D44" s="132"/>
      <c r="H44" s="140"/>
      <c r="I44" s="353"/>
      <c r="J44" s="146"/>
      <c r="O44" s="132"/>
      <c r="P44" s="149" t="s">
        <v>286</v>
      </c>
      <c r="Q44" s="143"/>
      <c r="R44" s="143"/>
      <c r="S44" s="143"/>
      <c r="T44" s="143"/>
      <c r="U44" s="143"/>
      <c r="V44" s="143"/>
      <c r="W44" s="143"/>
      <c r="X44" s="143"/>
      <c r="Y44" s="143"/>
      <c r="Z44" s="143"/>
      <c r="AA44" s="143"/>
      <c r="AB44" s="13"/>
      <c r="AC44" s="13"/>
      <c r="AD44" s="13"/>
      <c r="AE44" s="13"/>
      <c r="AF44" s="13"/>
      <c r="AG44" s="13"/>
      <c r="AH44" s="13"/>
      <c r="AK44" s="141"/>
      <c r="AL44" s="16" t="s">
        <v>46</v>
      </c>
      <c r="AM44" s="207" t="s">
        <v>268</v>
      </c>
      <c r="AN44" s="157"/>
      <c r="AO44" s="3" t="s">
        <v>262</v>
      </c>
      <c r="AP44" s="3"/>
      <c r="AQ44" s="3"/>
      <c r="AR44" s="141"/>
      <c r="AS44" s="142"/>
      <c r="AT44" s="142"/>
      <c r="AU44" s="142"/>
      <c r="AV44" s="142"/>
      <c r="AW44" s="142"/>
      <c r="AX44" s="142"/>
      <c r="AY44" s="142"/>
    </row>
    <row r="45" spans="1:71" ht="14.25" thickBot="1">
      <c r="A45" s="363"/>
      <c r="B45" s="132"/>
      <c r="C45" s="17" t="s">
        <v>422</v>
      </c>
      <c r="D45" s="132"/>
      <c r="H45" s="146"/>
      <c r="I45" s="154"/>
      <c r="J45" s="146"/>
      <c r="O45" s="132"/>
      <c r="P45" s="167" t="s">
        <v>287</v>
      </c>
      <c r="Q45" s="165" t="s">
        <v>553</v>
      </c>
      <c r="R45" s="165"/>
      <c r="S45" s="165"/>
      <c r="T45" s="165"/>
      <c r="U45" s="165"/>
      <c r="V45" s="165"/>
      <c r="W45" s="165"/>
      <c r="X45" s="165"/>
      <c r="Y45" s="165"/>
      <c r="Z45" s="166"/>
      <c r="AA45" s="143"/>
      <c r="AB45" s="13"/>
      <c r="AC45" s="13"/>
      <c r="AD45" s="13"/>
      <c r="AE45" s="13"/>
      <c r="AF45" s="13"/>
      <c r="AG45" s="13"/>
      <c r="AH45" s="13"/>
      <c r="AK45" s="141"/>
      <c r="AL45" s="141"/>
      <c r="AM45" s="207" t="s">
        <v>269</v>
      </c>
      <c r="AN45" s="157"/>
      <c r="AO45" s="3" t="s">
        <v>263</v>
      </c>
      <c r="AP45" s="3"/>
      <c r="AQ45" s="3"/>
      <c r="AR45" s="3"/>
    </row>
    <row r="46" spans="1:71" ht="14.25" thickBot="1">
      <c r="A46" s="363"/>
      <c r="B46" s="132"/>
      <c r="C46" s="14" t="s">
        <v>306</v>
      </c>
      <c r="D46" s="132"/>
      <c r="H46" s="146"/>
      <c r="I46" s="140"/>
      <c r="J46" s="146"/>
      <c r="O46" s="132"/>
      <c r="P46" s="168" t="s">
        <v>288</v>
      </c>
      <c r="Q46" s="13" t="s">
        <v>535</v>
      </c>
      <c r="R46" s="13" t="s">
        <v>536</v>
      </c>
      <c r="S46" s="13" t="s">
        <v>537</v>
      </c>
      <c r="T46" s="13" t="s">
        <v>538</v>
      </c>
      <c r="U46" s="13" t="s">
        <v>539</v>
      </c>
      <c r="V46" s="13" t="s">
        <v>540</v>
      </c>
      <c r="W46" s="13" t="s">
        <v>541</v>
      </c>
      <c r="X46" s="13" t="s">
        <v>542</v>
      </c>
      <c r="Y46" s="13" t="s">
        <v>543</v>
      </c>
      <c r="Z46" s="160" t="s">
        <v>544</v>
      </c>
      <c r="AA46" s="143"/>
      <c r="AB46" s="13"/>
      <c r="AC46" s="13"/>
      <c r="AD46" s="13"/>
      <c r="AE46" s="13"/>
      <c r="AF46" s="13"/>
      <c r="AG46" s="13"/>
      <c r="AH46" s="13"/>
      <c r="AK46" s="141"/>
      <c r="AL46" s="23"/>
      <c r="AM46" s="207" t="s">
        <v>270</v>
      </c>
      <c r="AN46" s="157"/>
      <c r="AO46" s="3" t="s">
        <v>264</v>
      </c>
      <c r="AP46" s="3"/>
      <c r="AQ46" s="3"/>
      <c r="AR46" s="3"/>
    </row>
    <row r="47" spans="1:71" ht="14.25" thickBot="1">
      <c r="A47" s="151"/>
      <c r="B47" s="132"/>
      <c r="C47" s="256" t="str">
        <f>"(1) "&amp;C3&amp;"試験(1次合格)"</f>
        <v>(1) 令和6年度試験(1次合格)</v>
      </c>
      <c r="D47" s="132"/>
      <c r="O47" s="132"/>
      <c r="P47" s="168" t="s">
        <v>289</v>
      </c>
      <c r="Q47" s="13" t="s">
        <v>553</v>
      </c>
      <c r="R47" s="13"/>
      <c r="S47" s="13"/>
      <c r="T47" s="13"/>
      <c r="U47" s="13"/>
      <c r="V47" s="13"/>
      <c r="W47" s="13"/>
      <c r="X47" s="13"/>
      <c r="Y47" s="13"/>
      <c r="Z47" s="160"/>
      <c r="AA47" s="143"/>
      <c r="AB47" s="13"/>
      <c r="AC47" s="13"/>
      <c r="AD47" s="13"/>
      <c r="AE47" s="13"/>
      <c r="AF47" s="13"/>
      <c r="AG47" s="13"/>
      <c r="AH47" s="13"/>
      <c r="AK47" s="141"/>
      <c r="AL47" s="7"/>
      <c r="AM47" s="207" t="s">
        <v>271</v>
      </c>
      <c r="AN47" s="158"/>
      <c r="AO47" s="3" t="s">
        <v>265</v>
      </c>
      <c r="AP47" s="3"/>
      <c r="AQ47" s="3"/>
      <c r="AR47" s="3"/>
    </row>
    <row r="48" spans="1:71" ht="14.25" thickBot="1">
      <c r="A48" s="151"/>
      <c r="B48" s="132"/>
      <c r="C48" s="256" t="str">
        <f>"(2) "&amp;C3&amp;"試験(2次欠席)"</f>
        <v>(2) 令和6年度試験(2次欠席)</v>
      </c>
      <c r="D48" s="132"/>
      <c r="I48" s="23" t="s">
        <v>426</v>
      </c>
      <c r="O48" s="132"/>
      <c r="P48" s="168" t="s">
        <v>290</v>
      </c>
      <c r="Q48" s="13" t="s">
        <v>533</v>
      </c>
      <c r="R48" s="13"/>
      <c r="S48" s="13"/>
      <c r="T48" s="13"/>
      <c r="U48" s="13"/>
      <c r="V48" s="13"/>
      <c r="W48" s="13"/>
      <c r="X48" s="13"/>
      <c r="Y48" s="13"/>
      <c r="Z48" s="160"/>
      <c r="AA48" s="143"/>
      <c r="AB48" s="13"/>
      <c r="AC48" s="13"/>
      <c r="AD48" s="13"/>
      <c r="AE48" s="13"/>
      <c r="AF48" s="13"/>
      <c r="AG48" s="13"/>
      <c r="AH48" s="13"/>
      <c r="AK48" s="141"/>
      <c r="AL48" s="16"/>
      <c r="AM48" s="207" t="s">
        <v>272</v>
      </c>
      <c r="AN48" s="3"/>
      <c r="AO48" s="3"/>
      <c r="AP48" s="3"/>
      <c r="AQ48" s="3"/>
      <c r="AR48" s="3"/>
    </row>
    <row r="49" spans="1:44">
      <c r="A49" s="151"/>
      <c r="B49" s="132"/>
      <c r="C49" s="256" t="s">
        <v>420</v>
      </c>
      <c r="D49" s="132"/>
      <c r="I49" s="369" t="s">
        <v>427</v>
      </c>
      <c r="O49" s="132"/>
      <c r="P49" s="168" t="s">
        <v>291</v>
      </c>
      <c r="Q49" s="3" t="s">
        <v>535</v>
      </c>
      <c r="R49" s="3" t="s">
        <v>536</v>
      </c>
      <c r="S49" s="3" t="s">
        <v>537</v>
      </c>
      <c r="T49" s="3" t="s">
        <v>538</v>
      </c>
      <c r="U49" s="3" t="s">
        <v>539</v>
      </c>
      <c r="V49" s="3" t="s">
        <v>540</v>
      </c>
      <c r="W49" s="3" t="s">
        <v>541</v>
      </c>
      <c r="X49" s="3" t="s">
        <v>542</v>
      </c>
      <c r="Y49" s="3" t="s">
        <v>543</v>
      </c>
      <c r="Z49" s="4" t="s">
        <v>544</v>
      </c>
      <c r="AA49" s="143"/>
      <c r="AB49" s="3"/>
      <c r="AC49" s="3"/>
      <c r="AD49" s="3"/>
      <c r="AE49" s="3"/>
      <c r="AF49" s="3"/>
      <c r="AG49" s="3"/>
      <c r="AH49" s="3"/>
      <c r="AK49" s="141"/>
      <c r="AL49" s="141"/>
      <c r="AM49" s="207" t="s">
        <v>273</v>
      </c>
      <c r="AN49" s="3"/>
      <c r="AO49" s="3"/>
      <c r="AP49" s="3"/>
      <c r="AQ49" s="3"/>
      <c r="AR49" s="3"/>
    </row>
    <row r="50" spans="1:44" ht="14.25" thickBot="1">
      <c r="A50" s="151"/>
      <c r="B50" s="132"/>
      <c r="C50" s="256" t="s">
        <v>582</v>
      </c>
      <c r="D50" s="132"/>
      <c r="I50" s="353" t="s">
        <v>485</v>
      </c>
      <c r="O50" s="132"/>
      <c r="P50" s="169" t="s">
        <v>292</v>
      </c>
      <c r="Q50" s="5" t="s">
        <v>533</v>
      </c>
      <c r="R50" s="5"/>
      <c r="S50" s="5"/>
      <c r="T50" s="5"/>
      <c r="U50" s="5"/>
      <c r="V50" s="5"/>
      <c r="W50" s="5"/>
      <c r="X50" s="5"/>
      <c r="Y50" s="5"/>
      <c r="Z50" s="6"/>
      <c r="AA50" s="143"/>
      <c r="AB50" s="3"/>
      <c r="AC50" s="3"/>
      <c r="AD50" s="3"/>
      <c r="AE50" s="3"/>
      <c r="AF50" s="3"/>
      <c r="AG50" s="3"/>
      <c r="AH50" s="3"/>
      <c r="AK50" s="3"/>
      <c r="AL50" s="3"/>
      <c r="AM50" s="207" t="s">
        <v>274</v>
      </c>
      <c r="AN50" s="3"/>
      <c r="AO50" s="3"/>
      <c r="AP50" s="3"/>
      <c r="AQ50" s="3"/>
      <c r="AR50" s="3"/>
    </row>
    <row r="51" spans="1:44" ht="14.25" thickBot="1">
      <c r="A51" s="151"/>
      <c r="B51" s="132"/>
      <c r="C51" s="354"/>
      <c r="D51" s="132"/>
      <c r="I51" s="154" t="s">
        <v>428</v>
      </c>
      <c r="O51" s="132"/>
      <c r="P51" s="132"/>
      <c r="Q51" s="143"/>
      <c r="R51" s="143"/>
      <c r="S51" s="143"/>
      <c r="T51" s="143"/>
      <c r="U51" s="143"/>
      <c r="V51" s="143"/>
      <c r="W51" s="143"/>
      <c r="X51" s="143"/>
      <c r="Y51" s="143"/>
      <c r="Z51" s="143"/>
      <c r="AA51" s="143"/>
      <c r="AB51" s="3"/>
      <c r="AC51" s="3"/>
      <c r="AD51" s="3"/>
      <c r="AE51" s="3"/>
      <c r="AF51" s="3"/>
      <c r="AG51" s="3"/>
      <c r="AH51" s="3"/>
      <c r="AK51" s="3"/>
      <c r="AL51" s="3"/>
      <c r="AM51" s="3"/>
      <c r="AN51" s="3"/>
      <c r="AO51" s="3"/>
      <c r="AP51" s="3"/>
      <c r="AQ51" s="3"/>
      <c r="AR51" s="3"/>
    </row>
    <row r="52" spans="1:44" ht="14.25" thickBot="1">
      <c r="A52" s="151"/>
      <c r="B52" s="132"/>
      <c r="C52" s="354"/>
      <c r="D52" s="132"/>
      <c r="P52" s="3"/>
      <c r="Q52" s="3"/>
      <c r="R52" s="3"/>
      <c r="S52" s="3"/>
      <c r="T52" s="3"/>
      <c r="U52" s="3"/>
      <c r="V52" s="3"/>
      <c r="W52" s="3"/>
      <c r="X52" s="3"/>
      <c r="Y52" s="3"/>
      <c r="Z52" s="3"/>
      <c r="AA52" s="3"/>
      <c r="AB52" s="3"/>
      <c r="AC52" s="3"/>
      <c r="AD52" s="3"/>
      <c r="AE52" s="3"/>
      <c r="AF52" s="3"/>
      <c r="AG52" s="3"/>
      <c r="AH52" s="3"/>
      <c r="AK52" s="3"/>
      <c r="AL52" s="3"/>
      <c r="AM52" s="3" t="s">
        <v>147</v>
      </c>
      <c r="AN52" s="3" t="s">
        <v>146</v>
      </c>
      <c r="AO52" s="3" t="s">
        <v>145</v>
      </c>
      <c r="AP52" s="3"/>
      <c r="AQ52" s="3"/>
      <c r="AR52" s="3"/>
    </row>
    <row r="53" spans="1:44" ht="14.25" thickBot="1">
      <c r="B53" s="132"/>
      <c r="C53" s="143"/>
      <c r="D53" s="132"/>
      <c r="I53" s="23" t="s">
        <v>431</v>
      </c>
      <c r="P53" s="3"/>
      <c r="Q53" s="3"/>
      <c r="R53" s="3"/>
      <c r="S53" s="3"/>
      <c r="T53" s="3"/>
      <c r="U53" s="3"/>
      <c r="V53" s="3"/>
      <c r="W53" s="3"/>
      <c r="X53" s="3"/>
      <c r="Y53" s="3"/>
      <c r="Z53" s="3"/>
      <c r="AA53" s="3"/>
      <c r="AB53" s="3"/>
      <c r="AC53" s="3"/>
      <c r="AD53" s="3"/>
      <c r="AE53" s="3"/>
      <c r="AF53" s="3"/>
      <c r="AG53" s="3"/>
      <c r="AH53" s="3"/>
      <c r="AK53" s="3"/>
      <c r="AL53" s="3"/>
      <c r="AM53" s="3"/>
      <c r="AN53" s="3"/>
      <c r="AO53" s="3"/>
      <c r="AP53" s="3"/>
      <c r="AQ53" s="3"/>
      <c r="AR53" s="3"/>
    </row>
    <row r="54" spans="1:44" ht="14.25" thickBot="1">
      <c r="B54" s="132"/>
      <c r="C54" s="17" t="s">
        <v>530</v>
      </c>
      <c r="D54" s="132"/>
      <c r="I54" s="369" t="s">
        <v>485</v>
      </c>
      <c r="P54" s="3"/>
      <c r="Q54" s="3"/>
      <c r="R54" s="3"/>
      <c r="S54" s="3"/>
      <c r="T54" s="3"/>
      <c r="U54" s="3"/>
      <c r="V54" s="3"/>
      <c r="W54" s="3"/>
      <c r="X54" s="3"/>
      <c r="Y54" s="3"/>
      <c r="Z54" s="3"/>
      <c r="AA54" s="3"/>
      <c r="AB54" s="3"/>
      <c r="AC54" s="3"/>
      <c r="AD54" s="3"/>
      <c r="AE54" s="3"/>
      <c r="AF54" s="3"/>
      <c r="AG54" s="3"/>
      <c r="AH54" s="3"/>
      <c r="AK54" s="3"/>
      <c r="AL54" s="3"/>
      <c r="AM54" s="3"/>
      <c r="AN54" s="3"/>
      <c r="AO54" s="3"/>
      <c r="AP54" s="3"/>
      <c r="AQ54" s="3"/>
      <c r="AR54" s="3"/>
    </row>
    <row r="55" spans="1:44" ht="14.25" thickBot="1">
      <c r="B55" s="132"/>
      <c r="C55" s="7" t="s">
        <v>306</v>
      </c>
      <c r="D55" s="132"/>
      <c r="I55" s="154" t="s">
        <v>428</v>
      </c>
      <c r="P55" s="3"/>
      <c r="Q55" s="3"/>
      <c r="R55" s="3"/>
      <c r="S55" s="3"/>
      <c r="T55" s="3"/>
      <c r="U55" s="3"/>
      <c r="V55" s="3"/>
      <c r="W55" s="3"/>
      <c r="X55" s="3"/>
      <c r="Y55" s="3"/>
      <c r="Z55" s="3"/>
      <c r="AA55" s="3"/>
      <c r="AB55" s="3"/>
      <c r="AC55" s="3"/>
      <c r="AD55" s="3"/>
      <c r="AE55" s="3"/>
      <c r="AF55" s="3"/>
      <c r="AG55" s="3"/>
      <c r="AH55" s="3"/>
      <c r="AK55" s="3"/>
      <c r="AL55" s="3"/>
      <c r="AM55" s="3"/>
      <c r="AN55" s="3"/>
      <c r="AO55" s="3"/>
      <c r="AP55" s="3"/>
      <c r="AQ55" s="3"/>
      <c r="AR55" s="3"/>
    </row>
    <row r="56" spans="1:44">
      <c r="B56" s="132"/>
      <c r="C56" s="215" t="s">
        <v>420</v>
      </c>
      <c r="D56" s="132"/>
      <c r="P56" s="3"/>
      <c r="Q56" s="3"/>
      <c r="R56" s="3"/>
      <c r="S56" s="3"/>
      <c r="T56" s="3"/>
      <c r="U56" s="3"/>
      <c r="V56" s="3"/>
      <c r="W56" s="3"/>
      <c r="X56" s="3"/>
      <c r="Y56" s="3"/>
      <c r="Z56" s="3"/>
      <c r="AA56" s="3"/>
      <c r="AB56" s="3"/>
      <c r="AC56" s="3"/>
      <c r="AD56" s="3"/>
      <c r="AE56" s="3"/>
      <c r="AF56" s="3"/>
      <c r="AG56" s="3"/>
      <c r="AH56" s="3"/>
      <c r="AK56" s="3"/>
      <c r="AL56" s="3"/>
      <c r="AM56" s="3"/>
      <c r="AN56" s="3"/>
      <c r="AO56" s="3"/>
      <c r="AP56" s="3"/>
      <c r="AQ56" s="3"/>
      <c r="AR56" s="3"/>
    </row>
    <row r="57" spans="1:44">
      <c r="B57" s="132"/>
      <c r="C57" s="215"/>
      <c r="D57" s="132"/>
      <c r="P57" s="3"/>
      <c r="Q57" s="3"/>
      <c r="R57" s="3"/>
      <c r="S57" s="3"/>
      <c r="T57" s="3"/>
      <c r="U57" s="3"/>
      <c r="V57" s="3"/>
      <c r="W57" s="3"/>
      <c r="X57" s="3"/>
      <c r="Y57" s="3"/>
      <c r="Z57" s="3"/>
      <c r="AA57" s="3"/>
      <c r="AB57" s="3"/>
      <c r="AC57" s="3"/>
      <c r="AD57" s="3"/>
      <c r="AE57" s="3"/>
      <c r="AF57" s="3"/>
      <c r="AG57" s="3"/>
      <c r="AH57" s="3"/>
      <c r="AK57" s="3"/>
      <c r="AL57" s="3"/>
      <c r="AM57" s="3"/>
      <c r="AN57" s="3"/>
      <c r="AO57" s="3"/>
      <c r="AP57" s="3"/>
      <c r="AQ57" s="3"/>
      <c r="AR57" s="3"/>
    </row>
    <row r="58" spans="1:44" ht="14.25" thickBot="1">
      <c r="B58" s="132"/>
      <c r="C58" s="16"/>
      <c r="D58" s="132"/>
      <c r="P58" s="3"/>
      <c r="Q58" s="3"/>
      <c r="R58" s="3"/>
      <c r="S58" s="3"/>
      <c r="T58" s="3"/>
      <c r="U58" s="3"/>
      <c r="V58" s="3"/>
      <c r="W58" s="3"/>
      <c r="X58" s="3"/>
      <c r="Y58" s="3"/>
      <c r="Z58" s="3"/>
      <c r="AA58" s="3"/>
      <c r="AB58" s="3"/>
      <c r="AC58" s="3"/>
      <c r="AD58" s="3"/>
      <c r="AE58" s="3"/>
      <c r="AF58" s="3"/>
      <c r="AG58" s="3"/>
      <c r="AH58" s="3"/>
      <c r="AK58" s="3"/>
      <c r="AL58" s="3"/>
      <c r="AM58" s="3"/>
      <c r="AN58" s="3"/>
      <c r="AO58" s="3"/>
      <c r="AP58" s="3"/>
      <c r="AQ58" s="3"/>
      <c r="AR58" s="3"/>
    </row>
    <row r="59" spans="1:44">
      <c r="B59" s="132"/>
      <c r="C59" s="132"/>
      <c r="D59" s="132"/>
      <c r="P59" s="3"/>
      <c r="Q59" s="3"/>
      <c r="R59" s="3"/>
      <c r="S59" s="3"/>
      <c r="T59" s="3"/>
      <c r="U59" s="3"/>
      <c r="V59" s="3"/>
      <c r="W59" s="3"/>
      <c r="X59" s="3"/>
      <c r="Y59" s="3"/>
      <c r="Z59" s="3"/>
      <c r="AA59" s="3"/>
      <c r="AB59" s="3"/>
      <c r="AC59" s="3"/>
      <c r="AD59" s="3"/>
      <c r="AE59" s="3"/>
      <c r="AF59" s="3"/>
      <c r="AG59" s="3"/>
      <c r="AH59" s="3"/>
      <c r="AR59" s="3"/>
    </row>
    <row r="60" spans="1:44">
      <c r="B60" s="151"/>
      <c r="C60" s="3"/>
      <c r="P60" s="3"/>
      <c r="Q60" s="3"/>
      <c r="R60" s="3"/>
      <c r="S60" s="3"/>
      <c r="T60" s="3"/>
      <c r="U60" s="3"/>
      <c r="V60" s="3"/>
      <c r="W60" s="3"/>
      <c r="X60" s="3"/>
      <c r="Y60" s="3"/>
      <c r="Z60" s="3"/>
      <c r="AA60" s="3"/>
      <c r="AB60" s="3"/>
      <c r="AC60" s="3"/>
      <c r="AD60" s="3"/>
      <c r="AE60" s="3"/>
      <c r="AF60" s="3"/>
      <c r="AG60" s="3"/>
      <c r="AH60" s="3"/>
      <c r="AR60" s="3"/>
    </row>
    <row r="61" spans="1:44">
      <c r="C61" s="3"/>
      <c r="P61" s="3"/>
      <c r="Q61" s="3"/>
      <c r="R61" s="3"/>
      <c r="S61" s="3"/>
      <c r="T61" s="3"/>
      <c r="U61" s="3"/>
      <c r="V61" s="3"/>
      <c r="W61" s="3"/>
      <c r="X61" s="3"/>
      <c r="Y61" s="3"/>
      <c r="Z61" s="3"/>
      <c r="AA61" s="3"/>
      <c r="AB61" s="3"/>
      <c r="AC61" s="3"/>
      <c r="AD61" s="3"/>
      <c r="AE61" s="3"/>
      <c r="AF61" s="3"/>
      <c r="AG61" s="3"/>
      <c r="AH61" s="3"/>
      <c r="AR61" s="3"/>
    </row>
    <row r="62" spans="1:44">
      <c r="P62" s="3"/>
      <c r="Q62" s="3"/>
      <c r="R62" s="3"/>
      <c r="S62" s="3"/>
      <c r="T62" s="3"/>
      <c r="U62" s="3"/>
      <c r="V62" s="3"/>
      <c r="W62" s="3"/>
      <c r="X62" s="3"/>
      <c r="Y62" s="3"/>
      <c r="Z62" s="3"/>
      <c r="AA62" s="3"/>
      <c r="AB62" s="3"/>
      <c r="AC62" s="3"/>
      <c r="AD62" s="3"/>
      <c r="AE62" s="3"/>
      <c r="AF62" s="3"/>
      <c r="AG62" s="3"/>
      <c r="AH62" s="3"/>
    </row>
    <row r="63" spans="1:44">
      <c r="P63" s="3"/>
      <c r="Q63" s="3"/>
      <c r="R63" s="3"/>
      <c r="S63" s="3"/>
      <c r="T63" s="3"/>
      <c r="U63" s="3"/>
      <c r="V63" s="3"/>
      <c r="W63" s="3"/>
      <c r="X63" s="3"/>
      <c r="Y63" s="3"/>
      <c r="Z63" s="3"/>
      <c r="AA63" s="3"/>
      <c r="AB63" s="3"/>
      <c r="AC63" s="3"/>
      <c r="AD63" s="3"/>
      <c r="AE63" s="3"/>
      <c r="AF63" s="3"/>
      <c r="AG63" s="3"/>
      <c r="AH63" s="3"/>
    </row>
    <row r="64" spans="1:44">
      <c r="P64" s="3"/>
      <c r="Q64" s="3"/>
      <c r="R64" s="3"/>
      <c r="S64" s="3"/>
      <c r="T64" s="3"/>
      <c r="U64" s="3"/>
      <c r="V64" s="3"/>
      <c r="W64" s="3"/>
      <c r="X64" s="3"/>
      <c r="Y64" s="3"/>
      <c r="Z64" s="3"/>
      <c r="AA64" s="3"/>
      <c r="AB64" s="3"/>
      <c r="AC64" s="3"/>
      <c r="AD64" s="3"/>
      <c r="AE64" s="3"/>
      <c r="AF64" s="3"/>
      <c r="AG64" s="3"/>
      <c r="AH64" s="3"/>
    </row>
    <row r="65" spans="16:34">
      <c r="P65" s="3"/>
      <c r="Q65" s="3"/>
      <c r="R65" s="3"/>
      <c r="S65" s="3"/>
      <c r="T65" s="3"/>
      <c r="U65" s="3"/>
      <c r="V65" s="3"/>
      <c r="W65" s="3"/>
      <c r="X65" s="3"/>
      <c r="Y65" s="3"/>
      <c r="Z65" s="3"/>
      <c r="AA65" s="3"/>
      <c r="AB65" s="3"/>
      <c r="AC65" s="3"/>
      <c r="AD65" s="3"/>
      <c r="AE65" s="3"/>
      <c r="AF65" s="3"/>
      <c r="AG65" s="3"/>
      <c r="AH65" s="3"/>
    </row>
    <row r="66" spans="16:34">
      <c r="P66" s="3"/>
      <c r="Q66" s="3"/>
      <c r="R66" s="3"/>
      <c r="S66" s="3"/>
      <c r="T66" s="3"/>
      <c r="U66" s="3"/>
      <c r="V66" s="3"/>
      <c r="W66" s="3"/>
      <c r="X66" s="3"/>
      <c r="Y66" s="3"/>
      <c r="Z66" s="3"/>
      <c r="AA66" s="3"/>
      <c r="AB66" s="3"/>
      <c r="AC66" s="3"/>
      <c r="AD66" s="3"/>
      <c r="AE66" s="3"/>
      <c r="AF66" s="3"/>
      <c r="AG66" s="3"/>
      <c r="AH66" s="3"/>
    </row>
    <row r="67" spans="16:34">
      <c r="P67" s="3"/>
      <c r="Q67" s="3"/>
      <c r="R67" s="3"/>
      <c r="S67" s="3"/>
      <c r="T67" s="3"/>
      <c r="U67" s="3"/>
      <c r="V67" s="3"/>
      <c r="W67" s="3"/>
      <c r="X67" s="3"/>
      <c r="Y67" s="3"/>
      <c r="Z67" s="3"/>
      <c r="AA67" s="3"/>
      <c r="AB67" s="3"/>
      <c r="AC67" s="3"/>
      <c r="AD67" s="3"/>
      <c r="AE67" s="3"/>
      <c r="AF67" s="3"/>
      <c r="AG67" s="3"/>
      <c r="AH67" s="3"/>
    </row>
    <row r="68" spans="16:34">
      <c r="Q68" s="3"/>
      <c r="R68" s="3"/>
      <c r="S68" s="3"/>
      <c r="T68" s="3"/>
      <c r="U68" s="3"/>
      <c r="V68" s="3"/>
      <c r="W68" s="3"/>
      <c r="X68" s="3"/>
      <c r="Y68" s="3"/>
      <c r="Z68" s="3"/>
      <c r="AA68" s="3"/>
      <c r="AB68" s="3"/>
    </row>
    <row r="89" spans="17:17">
      <c r="Q89" t="str">
        <f>IF(G12=基礎DATA!C16,"",IF(OR(志願書!G62="小学校",H63="小学校",H64="小学校"),"小学校・有資格加点",IF(G62="","","その他・有資格加点")))</f>
        <v/>
      </c>
    </row>
  </sheetData>
  <mergeCells count="2">
    <mergeCell ref="F3:F34"/>
    <mergeCell ref="AM2:AO2"/>
  </mergeCells>
  <phoneticPr fontId="2"/>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F37"/>
  <sheetViews>
    <sheetView workbookViewId="0">
      <selection activeCell="D12" sqref="D12:F13"/>
    </sheetView>
  </sheetViews>
  <sheetFormatPr defaultColWidth="9" defaultRowHeight="13.5"/>
  <cols>
    <col min="1" max="24" width="9" style="386"/>
    <col min="25" max="25" width="16.5" style="386" customWidth="1"/>
    <col min="26" max="26" width="12.5" style="386" customWidth="1"/>
    <col min="27" max="27" width="10.25" style="386" customWidth="1"/>
    <col min="28" max="32" width="12.5" style="386" customWidth="1"/>
    <col min="33" max="16384" width="9" style="386"/>
  </cols>
  <sheetData>
    <row r="1" spans="2:32" ht="14.25" thickBot="1">
      <c r="B1" s="401" t="s">
        <v>521</v>
      </c>
      <c r="C1" s="402"/>
      <c r="D1" s="402"/>
      <c r="E1" s="402"/>
      <c r="F1" s="402"/>
      <c r="G1" s="402"/>
      <c r="H1" s="402"/>
      <c r="I1" s="402"/>
      <c r="Z1" s="386" t="s">
        <v>234</v>
      </c>
      <c r="AA1" s="386" t="s">
        <v>235</v>
      </c>
      <c r="AB1" s="386" t="s">
        <v>489</v>
      </c>
      <c r="AC1" s="386" t="s">
        <v>228</v>
      </c>
      <c r="AD1" s="386" t="s">
        <v>439</v>
      </c>
      <c r="AE1" s="386" t="s">
        <v>389</v>
      </c>
      <c r="AF1" s="386" t="s">
        <v>388</v>
      </c>
    </row>
    <row r="2" spans="2:32">
      <c r="B2" s="967" t="s">
        <v>490</v>
      </c>
      <c r="C2" s="968"/>
      <c r="D2" s="968"/>
      <c r="E2" s="969"/>
      <c r="F2" s="967" t="s">
        <v>491</v>
      </c>
      <c r="G2" s="968"/>
      <c r="H2" s="968"/>
      <c r="I2" s="970"/>
      <c r="K2" s="947" t="s">
        <v>490</v>
      </c>
      <c r="L2" s="948"/>
      <c r="M2" s="948"/>
      <c r="N2" s="949"/>
      <c r="O2" s="947" t="s">
        <v>491</v>
      </c>
      <c r="P2" s="948"/>
      <c r="Q2" s="948"/>
      <c r="R2" s="949"/>
      <c r="Y2" s="386" t="s">
        <v>293</v>
      </c>
      <c r="AA2" s="386" t="str">
        <f>$AA$1&amp;Y2</f>
        <v>国際貢献活動経験者特別小学校</v>
      </c>
      <c r="AE2" s="386" t="str">
        <f>$AE$1&amp;Y2</f>
        <v>現職教諭特別小学校</v>
      </c>
    </row>
    <row r="3" spans="2:32" ht="41.25" thickBot="1">
      <c r="B3" s="391" t="s">
        <v>492</v>
      </c>
      <c r="C3" s="392" t="s">
        <v>493</v>
      </c>
      <c r="D3" s="415" t="s">
        <v>577</v>
      </c>
      <c r="E3" s="393" t="s">
        <v>495</v>
      </c>
      <c r="F3" s="394" t="s">
        <v>496</v>
      </c>
      <c r="G3" s="392" t="s">
        <v>497</v>
      </c>
      <c r="H3" s="392" t="s">
        <v>498</v>
      </c>
      <c r="I3" s="395" t="s">
        <v>494</v>
      </c>
      <c r="K3" s="387" t="s">
        <v>492</v>
      </c>
      <c r="L3" s="388" t="s">
        <v>493</v>
      </c>
      <c r="M3" s="388" t="s">
        <v>494</v>
      </c>
      <c r="N3" s="389" t="s">
        <v>495</v>
      </c>
      <c r="O3" s="390" t="s">
        <v>496</v>
      </c>
      <c r="P3" s="388" t="s">
        <v>497</v>
      </c>
      <c r="Q3" s="388" t="s">
        <v>498</v>
      </c>
      <c r="R3" s="389" t="s">
        <v>494</v>
      </c>
      <c r="Y3" s="386" t="s">
        <v>71</v>
      </c>
      <c r="AA3" s="386" t="str">
        <f t="shared" ref="AA3:AA25" si="0">$AA$1&amp;Y3</f>
        <v>国際貢献活動経験者特別中学校・国語</v>
      </c>
      <c r="AE3" s="386" t="str">
        <f t="shared" ref="AE3:AE25" si="1">$AE$1&amp;Y3</f>
        <v>現職教諭特別中学校・国語</v>
      </c>
    </row>
    <row r="4" spans="2:32" ht="26.25" customHeight="1">
      <c r="B4" s="957" t="str">
        <f>IF(C9="免除","免除",IF(C10="免除","免除",IF(C11="論文","論文",IF(C13="免除","免除",IF(C22="コース",C12,IF(志願書!G16&lt;&gt;0,"○",""))))))</f>
        <v>○</v>
      </c>
      <c r="C4" s="397" t="str">
        <f>IF(C9="免除","免除",IF(C13="免除","免除",IF(C22="特別","-",IF(志願書!G16&lt;&gt;0,"○",""))))</f>
        <v>○</v>
      </c>
      <c r="D4" s="954" t="str">
        <f>C15</f>
        <v>免除</v>
      </c>
      <c r="E4" s="963" t="str">
        <f>IF(C9="免除","免除",IF(C13="免除","○(2次試験として実施)",IF(C23="３回生","－",IF(志願書!G16&lt;&gt;0,"○",""))))</f>
        <v>○</v>
      </c>
      <c r="F4" s="957" t="str">
        <f>IF(志願書!G12=基礎DATA!C13,"○(英語可)",IF(C23="３回生","－",IF(志願書!G16&lt;&gt;0,"○","")))</f>
        <v>○</v>
      </c>
      <c r="G4" s="954" t="str">
        <f>IF(C23="３回生","－",IF(志願書!G16&lt;&gt;0,"○",""))</f>
        <v>○</v>
      </c>
      <c r="H4" s="951" t="str">
        <f>IF(志願書!G12=基礎DATA!C13,"○(指導案作成は英語可)",IF(C23="３回生","－",IF(志願書!G16&lt;&gt;0,"○","")))</f>
        <v>○</v>
      </c>
      <c r="I4" s="960" t="str">
        <f>IF(C23="３回生","－",C17)</f>
        <v>○</v>
      </c>
      <c r="K4" s="386" t="s">
        <v>499</v>
      </c>
      <c r="Y4" s="386" t="s">
        <v>72</v>
      </c>
      <c r="AA4" s="386" t="str">
        <f t="shared" si="0"/>
        <v>国際貢献活動経験者特別中学校・社会</v>
      </c>
      <c r="AE4" s="386" t="str">
        <f t="shared" si="1"/>
        <v>現職教諭特別中学校・社会</v>
      </c>
    </row>
    <row r="5" spans="2:32" ht="20.25" customHeight="1">
      <c r="B5" s="958"/>
      <c r="C5" s="398" t="str">
        <f>IF(C4=0,"",IF(C4="○",C19,IF(AND(C4="○",C20&lt;&gt;0),C20,IF(AND(C4="○",C21&lt;&gt;0),C21,""))))</f>
        <v>11_中学校・英語</v>
      </c>
      <c r="D5" s="955"/>
      <c r="E5" s="964"/>
      <c r="F5" s="958"/>
      <c r="G5" s="955"/>
      <c r="H5" s="952"/>
      <c r="I5" s="961"/>
      <c r="Y5" s="386" t="s">
        <v>73</v>
      </c>
      <c r="AA5" s="386" t="str">
        <f t="shared" si="0"/>
        <v>国際貢献活動経験者特別中学校・数学</v>
      </c>
      <c r="AB5" s="386" t="str">
        <f>$AB$1&amp;Y5</f>
        <v>フロンティア特別・理数工コース中学校・数学</v>
      </c>
      <c r="AE5" s="386" t="str">
        <f t="shared" si="1"/>
        <v>現職教諭特別中学校・数学</v>
      </c>
    </row>
    <row r="6" spans="2:32" ht="20.25" customHeight="1">
      <c r="B6" s="958"/>
      <c r="C6" s="398" t="str">
        <f>IF(C4=0,"",IF(AND(C4="○",C20&lt;&gt;0),C20,IF(AND(C4="○",C21&lt;&gt;0),C21,IF(AND(C4="○",C18&lt;&gt;0),C18,""))))</f>
        <v>01_小学校</v>
      </c>
      <c r="D6" s="955"/>
      <c r="E6" s="964"/>
      <c r="F6" s="958"/>
      <c r="G6" s="955"/>
      <c r="H6" s="952"/>
      <c r="I6" s="961"/>
      <c r="Y6" s="386" t="s">
        <v>74</v>
      </c>
      <c r="AA6" s="386" t="str">
        <f t="shared" si="0"/>
        <v>国際貢献活動経験者特別中学校・理科</v>
      </c>
      <c r="AB6" s="386" t="str">
        <f>$AB$1&amp;Y6</f>
        <v>フロンティア特別・理数工コース中学校・理科</v>
      </c>
      <c r="AE6" s="386" t="str">
        <f t="shared" si="1"/>
        <v>現職教諭特別中学校・理科</v>
      </c>
    </row>
    <row r="7" spans="2:32" ht="20.25" customHeight="1" thickBot="1">
      <c r="B7" s="959"/>
      <c r="C7" s="396" t="str">
        <f>IF(C4=0,"",IF(AND(C4="○",C21&lt;&gt;0),C21,""))</f>
        <v>20_総合支援学校</v>
      </c>
      <c r="D7" s="956"/>
      <c r="E7" s="965"/>
      <c r="F7" s="959"/>
      <c r="G7" s="956"/>
      <c r="H7" s="953"/>
      <c r="I7" s="962"/>
      <c r="Y7" s="386" t="s">
        <v>79</v>
      </c>
      <c r="AA7" s="386" t="str">
        <f t="shared" si="0"/>
        <v>国際貢献活動経験者特別中学校・音楽</v>
      </c>
      <c r="AE7" s="386" t="str">
        <f t="shared" si="1"/>
        <v>現職教諭特別中学校・音楽</v>
      </c>
    </row>
    <row r="8" spans="2:32" ht="28.5" customHeight="1">
      <c r="B8" s="950" t="str">
        <f>IF(志願書!Q40="高",IF(OR(志願書!Q35="高等学校・国語",志願書!Q35="高等学校・数学",志願書!Q35="高等学校・理科",志願書!Q35="高等学校・英語"),"※高等学校（国語・数学・理科・英語）志願者は、高等学校の専門筆記に加えて、中学校の当該教科の専門試験を受験する必要があります。",""),"")</f>
        <v/>
      </c>
      <c r="C8" s="950"/>
      <c r="D8" s="950"/>
      <c r="E8" s="950"/>
      <c r="F8" s="950"/>
      <c r="G8" s="950"/>
      <c r="H8" s="950"/>
      <c r="I8" s="950"/>
      <c r="L8" s="386" t="s">
        <v>501</v>
      </c>
      <c r="M8" s="386" t="s">
        <v>501</v>
      </c>
      <c r="N8" s="386" t="s">
        <v>501</v>
      </c>
      <c r="O8" s="386" t="s">
        <v>501</v>
      </c>
      <c r="P8" s="386" t="s">
        <v>501</v>
      </c>
      <c r="Q8" s="386" t="s">
        <v>500</v>
      </c>
      <c r="R8" s="386" t="s">
        <v>500</v>
      </c>
      <c r="S8" s="386" t="s">
        <v>500</v>
      </c>
      <c r="T8" s="386" t="s">
        <v>500</v>
      </c>
      <c r="U8" s="386" t="s">
        <v>500</v>
      </c>
      <c r="V8" s="386" t="s">
        <v>500</v>
      </c>
      <c r="W8" s="386" t="s">
        <v>500</v>
      </c>
      <c r="Y8" s="386" t="s">
        <v>78</v>
      </c>
      <c r="AA8" s="386" t="str">
        <f t="shared" si="0"/>
        <v>国際貢献活動経験者特別中学校・美術</v>
      </c>
      <c r="AE8" s="386" t="str">
        <f t="shared" si="1"/>
        <v>現職教諭特別中学校・美術</v>
      </c>
    </row>
    <row r="9" spans="2:32" ht="41.25" thickBot="1">
      <c r="B9" s="386" t="s">
        <v>517</v>
      </c>
      <c r="C9" s="386" t="str">
        <f>IF(志願書!G14=基礎DATA!C20,"免除",IF(志願書!G14=基礎DATA!C21,"免除",IF(志願書!G14=基礎DATA!C22,"免除",IF(志願書!G14=基礎DATA!C29,"免除",""))))</f>
        <v/>
      </c>
      <c r="K9" s="387" t="s">
        <v>492</v>
      </c>
      <c r="L9" s="386" t="s">
        <v>499</v>
      </c>
      <c r="M9" s="386" t="s">
        <v>489</v>
      </c>
      <c r="N9" s="386" t="s">
        <v>228</v>
      </c>
      <c r="O9" s="386" t="s">
        <v>409</v>
      </c>
      <c r="P9" s="386" t="s">
        <v>410</v>
      </c>
      <c r="Q9" s="386" t="s">
        <v>472</v>
      </c>
      <c r="R9" s="386" t="s">
        <v>473</v>
      </c>
      <c r="S9" s="386" t="s">
        <v>432</v>
      </c>
      <c r="T9" s="386" t="s">
        <v>408</v>
      </c>
      <c r="U9" s="386" t="s">
        <v>474</v>
      </c>
      <c r="V9" s="386" t="s">
        <v>425</v>
      </c>
      <c r="W9" s="386" t="s">
        <v>470</v>
      </c>
      <c r="Y9" s="386" t="s">
        <v>75</v>
      </c>
      <c r="AA9" s="386" t="str">
        <f t="shared" si="0"/>
        <v>国際貢献活動経験者特別中学校・保健体育</v>
      </c>
      <c r="AC9" s="386" t="str">
        <f>$AC$1&amp;Y9</f>
        <v>フロンティア特別・保健体育コース中学校・保健体育</v>
      </c>
      <c r="AE9" s="386" t="str">
        <f t="shared" si="1"/>
        <v>現職教諭特別中学校・保健体育</v>
      </c>
    </row>
    <row r="10" spans="2:32" ht="14.25" thickBot="1">
      <c r="B10" s="386" t="s">
        <v>518</v>
      </c>
      <c r="C10" s="386" t="str">
        <f>IF(志願書!G14=基礎DATA!C24,"免除",IF(志願書!G14=基礎DATA!C25,"免除",IF(志願書!G12=基礎DATA!C14,"免除","")))</f>
        <v/>
      </c>
      <c r="K10" s="388" t="s">
        <v>493</v>
      </c>
      <c r="Y10" s="386" t="s">
        <v>80</v>
      </c>
      <c r="AA10" s="386" t="str">
        <f t="shared" si="0"/>
        <v>国際貢献活動経験者特別中学校・技術</v>
      </c>
      <c r="AE10" s="386" t="str">
        <f t="shared" si="1"/>
        <v>現職教諭特別中学校・技術</v>
      </c>
    </row>
    <row r="11" spans="2:32" ht="14.25" thickBot="1">
      <c r="B11" s="386" t="s">
        <v>507</v>
      </c>
      <c r="C11" s="386" t="str">
        <f>IF(志願書!G12=基礎DATA!C10,"論文","")</f>
        <v/>
      </c>
      <c r="K11" s="388"/>
    </row>
    <row r="12" spans="2:32" ht="14.25" thickBot="1">
      <c r="B12" s="386" t="s">
        <v>503</v>
      </c>
      <c r="C12" s="386" t="str">
        <f>IF(志願書!G12=基礎DATA!C10,"論文",IF(D22&gt;=1,"論文",IF(志願書!G14=基礎DATA!C26,"論文",IF(志願書!G14=基礎DATA!C27,"論文",""))))</f>
        <v/>
      </c>
      <c r="K12" s="388" t="s">
        <v>494</v>
      </c>
      <c r="Y12" s="386" t="s">
        <v>76</v>
      </c>
      <c r="AA12" s="386" t="str">
        <f t="shared" si="0"/>
        <v>国際貢献活動経験者特別中学校・家庭</v>
      </c>
      <c r="AE12" s="386" t="str">
        <f t="shared" si="1"/>
        <v>現職教諭特別中学校・家庭</v>
      </c>
    </row>
    <row r="13" spans="2:32" ht="14.25" thickBot="1">
      <c r="B13" s="386" t="s">
        <v>504</v>
      </c>
      <c r="C13" s="386" t="str">
        <f>IF(志願書!G14=基礎DATA!C23,"免除","")</f>
        <v/>
      </c>
      <c r="K13" s="389" t="s">
        <v>495</v>
      </c>
      <c r="Y13" s="386" t="s">
        <v>77</v>
      </c>
      <c r="AA13" s="386" t="str">
        <f t="shared" si="0"/>
        <v>国際貢献活動経験者特別中学校・英語</v>
      </c>
      <c r="AD13" s="386" t="str">
        <f>$AD$1&amp;Y13</f>
        <v>フロンティア特別・英語コース中学校・英語</v>
      </c>
      <c r="AE13" s="386" t="str">
        <f t="shared" si="1"/>
        <v>現職教諭特別中学校・英語</v>
      </c>
    </row>
    <row r="14" spans="2:32" ht="14.25" thickBot="1">
      <c r="B14" s="966" t="s">
        <v>505</v>
      </c>
      <c r="D14" s="386" t="s">
        <v>520</v>
      </c>
      <c r="K14" s="400"/>
    </row>
    <row r="15" spans="2:32" ht="14.25" thickBot="1">
      <c r="B15" s="966"/>
      <c r="C15" s="386" t="str">
        <f>IF(志願書!G12=基礎DATA!C13,"免除",IF(志願書!G14=基礎DATA!C28,"免除",IF(D15&gt;=1,"○",IF(志願書!G16&lt;&gt;0,"－",""))))</f>
        <v>免除</v>
      </c>
      <c r="D15" s="386">
        <f>COUNTIF(志願書!G16:J18,基礎DATA!G13)+COUNTIF(志願書!G16:J18,基礎DATA!G19)</f>
        <v>1</v>
      </c>
      <c r="K15" s="390" t="s">
        <v>496</v>
      </c>
      <c r="Y15" s="386" t="s">
        <v>81</v>
      </c>
      <c r="AA15" s="386" t="str">
        <f t="shared" si="0"/>
        <v>国際貢献活動経験者特別高校・国語</v>
      </c>
      <c r="AE15" s="386" t="str">
        <f t="shared" si="1"/>
        <v>現職教諭特別高校・国語</v>
      </c>
    </row>
    <row r="16" spans="2:32" ht="14.25" thickBot="1">
      <c r="B16" s="966" t="s">
        <v>506</v>
      </c>
      <c r="D16" s="386" t="s">
        <v>510</v>
      </c>
      <c r="E16" s="386" t="s">
        <v>511</v>
      </c>
      <c r="F16" s="386" t="s">
        <v>512</v>
      </c>
      <c r="G16" s="386" t="s">
        <v>513</v>
      </c>
      <c r="H16" s="386" t="s">
        <v>514</v>
      </c>
      <c r="I16" s="386" t="s">
        <v>515</v>
      </c>
      <c r="J16" s="386" t="s">
        <v>519</v>
      </c>
      <c r="K16" s="399"/>
    </row>
    <row r="17" spans="2:31" ht="14.25" thickBot="1">
      <c r="B17" s="966"/>
      <c r="C17" s="386" t="str">
        <f>IF(志願書!G12=基礎DATA!C12,"免除",IF(J17&gt;=1,"○",IF(志願書!G16&lt;&gt;0,"－","")))</f>
        <v>○</v>
      </c>
      <c r="D17" s="386">
        <f>COUNTIF(志願書!G16:J18,基礎DATA!G10)</f>
        <v>0</v>
      </c>
      <c r="E17" s="386">
        <f>COUNTIF(志願書!G16:J18,基礎DATA!G8)</f>
        <v>0</v>
      </c>
      <c r="F17" s="386">
        <f>COUNTIF(志願書!G16:J18,基礎DATA!G9)</f>
        <v>0</v>
      </c>
      <c r="G17" s="386">
        <f>COUNTIF(志願書!G16:J18,基礎DATA!G13)</f>
        <v>1</v>
      </c>
      <c r="H17" s="386">
        <f>COUNTIF(志願書!G16:J18,基礎DATA!G19)</f>
        <v>0</v>
      </c>
      <c r="I17" s="386">
        <f>COUNTIF(志願書!G16:J18,基礎DATA!G23)</f>
        <v>0</v>
      </c>
      <c r="J17" s="386">
        <f>SUM(D17:I17)</f>
        <v>1</v>
      </c>
      <c r="K17" s="388" t="s">
        <v>497</v>
      </c>
      <c r="Y17" s="386" t="s">
        <v>153</v>
      </c>
      <c r="AA17" s="386" t="str">
        <f t="shared" si="0"/>
        <v>国際貢献活動経験者特別高校・地理歴史</v>
      </c>
      <c r="AE17" s="386" t="str">
        <f t="shared" si="1"/>
        <v>現職教諭特別高校・地理歴史</v>
      </c>
    </row>
    <row r="18" spans="2:31" ht="14.25" thickBot="1">
      <c r="B18" s="386" t="s">
        <v>508</v>
      </c>
      <c r="C18" s="386">
        <f>IF(D18&gt;=1,基礎DATA!G4,IF(E18&gt;=1,基礎DATA!G6,IF(F18&gt;=1,基礎DATA!G7,IF(G18&gt;=1,基礎DATA!G13,))))</f>
        <v>0</v>
      </c>
      <c r="D18" s="386">
        <f>COUNTIF(志願書!G16:J18,基礎DATA!G14)</f>
        <v>0</v>
      </c>
      <c r="E18" s="386">
        <f>COUNTIF(志願書!G16:J18,基礎DATA!G17)</f>
        <v>0</v>
      </c>
      <c r="F18" s="386">
        <f>COUNTIF(志願書!G16:J18,基礎DATA!G18)</f>
        <v>0</v>
      </c>
      <c r="G18" s="386">
        <f>COUNTIF(志願書!G16:J18,基礎DATA!G19)</f>
        <v>0</v>
      </c>
      <c r="K18" s="388" t="s">
        <v>498</v>
      </c>
      <c r="Y18" s="386" t="s">
        <v>82</v>
      </c>
      <c r="AA18" s="386" t="str">
        <f t="shared" si="0"/>
        <v>国際貢献活動経験者特別高校・数学</v>
      </c>
      <c r="AB18" s="386" t="str">
        <f t="shared" ref="AB18:AB19" si="2">$AB$1&amp;Y18</f>
        <v>フロンティア特別・理数工コース高校・数学</v>
      </c>
      <c r="AE18" s="386" t="str">
        <f t="shared" si="1"/>
        <v>現職教諭特別高校・数学</v>
      </c>
    </row>
    <row r="19" spans="2:31" ht="14.25" thickBot="1">
      <c r="B19" s="386" t="s">
        <v>509</v>
      </c>
      <c r="C19" s="386" t="str">
        <f>志願書!G16</f>
        <v>11_中学校・英語</v>
      </c>
      <c r="K19" s="389" t="s">
        <v>494</v>
      </c>
      <c r="Y19" s="386" t="s">
        <v>154</v>
      </c>
      <c r="AA19" s="386" t="str">
        <f t="shared" si="0"/>
        <v>国際貢献活動経験者特別高校・理科</v>
      </c>
      <c r="AB19" s="386" t="str">
        <f t="shared" si="2"/>
        <v>フロンティア特別・理数工コース高校・理科</v>
      </c>
      <c r="AE19" s="386" t="str">
        <f t="shared" si="1"/>
        <v>現職教諭特別高校・理科</v>
      </c>
    </row>
    <row r="20" spans="2:31">
      <c r="C20" s="386" t="str">
        <f>志願書!H17</f>
        <v>01_小学校</v>
      </c>
      <c r="Y20" s="386" t="s">
        <v>83</v>
      </c>
      <c r="AA20" s="386" t="str">
        <f t="shared" si="0"/>
        <v>国際貢献活動経験者特別高校・英語</v>
      </c>
      <c r="AD20" s="386" t="str">
        <f>$AD$1&amp;Y20</f>
        <v>フロンティア特別・英語コース高校・英語</v>
      </c>
      <c r="AE20" s="386" t="str">
        <f t="shared" si="1"/>
        <v>現職教諭特別高校・英語</v>
      </c>
    </row>
    <row r="21" spans="2:31">
      <c r="C21" s="386" t="str">
        <f>志願書!H18</f>
        <v>20_総合支援学校</v>
      </c>
      <c r="Y21" s="386" t="s">
        <v>84</v>
      </c>
      <c r="AA21" s="386" t="str">
        <f t="shared" si="0"/>
        <v>国際貢献活動経験者特別高校・工業</v>
      </c>
      <c r="AB21" s="386" t="str">
        <f>$AB$1&amp;Y21</f>
        <v>フロンティア特別・理数工コース高校・工業</v>
      </c>
      <c r="AE21" s="386" t="str">
        <f t="shared" si="1"/>
        <v>現職教諭特別高校・工業</v>
      </c>
    </row>
    <row r="22" spans="2:31">
      <c r="B22" s="386" t="s">
        <v>516</v>
      </c>
      <c r="C22" s="386" t="str">
        <f>IF(D22&gt;=1,"コース","")</f>
        <v/>
      </c>
      <c r="D22" s="386">
        <f>COUNTIF(志願書!G12,"*コース*")</f>
        <v>0</v>
      </c>
      <c r="Y22" s="386" t="s">
        <v>250</v>
      </c>
      <c r="AA22" s="386" t="str">
        <f t="shared" si="0"/>
        <v>国際貢献活動経験者特別高校・情報</v>
      </c>
      <c r="AE22" s="386" t="str">
        <f t="shared" si="1"/>
        <v>現職教諭特別高校・情報</v>
      </c>
    </row>
    <row r="23" spans="2:31">
      <c r="B23" s="386" t="s">
        <v>576</v>
      </c>
      <c r="C23" s="386" t="str">
        <f>IF(志願書!G12=基礎DATA!C16,"３回生","")</f>
        <v/>
      </c>
      <c r="Y23" s="386" t="s">
        <v>18</v>
      </c>
      <c r="AA23" s="386" t="str">
        <f t="shared" si="0"/>
        <v>国際貢献活動経験者特別総合支援学校</v>
      </c>
      <c r="AE23" s="386" t="str">
        <f t="shared" si="1"/>
        <v>現職教諭特別総合支援学校</v>
      </c>
    </row>
    <row r="24" spans="2:31">
      <c r="Y24" s="386" t="s">
        <v>85</v>
      </c>
      <c r="AA24" s="386" t="str">
        <f t="shared" si="0"/>
        <v>国際貢献活動経験者特別養護教諭</v>
      </c>
      <c r="AE24" s="386" t="str">
        <f t="shared" si="1"/>
        <v>現職教諭特別養護教諭</v>
      </c>
    </row>
    <row r="25" spans="2:31">
      <c r="Y25" s="386" t="s">
        <v>86</v>
      </c>
      <c r="AA25" s="386" t="str">
        <f t="shared" si="0"/>
        <v>国際貢献活動経験者特別栄養教諭</v>
      </c>
      <c r="AE25" s="386" t="str">
        <f t="shared" si="1"/>
        <v>現職教諭特別栄養教諭</v>
      </c>
    </row>
    <row r="27" spans="2:31">
      <c r="Y27" s="386" t="s">
        <v>306</v>
      </c>
    </row>
    <row r="28" spans="2:31">
      <c r="Y28" s="386" t="s">
        <v>472</v>
      </c>
    </row>
    <row r="29" spans="2:31">
      <c r="Y29" s="386" t="s">
        <v>473</v>
      </c>
    </row>
    <row r="30" spans="2:31">
      <c r="Y30" s="386" t="s">
        <v>432</v>
      </c>
    </row>
    <row r="31" spans="2:31">
      <c r="Y31" s="386" t="s">
        <v>408</v>
      </c>
    </row>
    <row r="32" spans="2:31">
      <c r="Y32" s="386" t="s">
        <v>474</v>
      </c>
    </row>
    <row r="33" spans="25:25">
      <c r="Y33" s="386" t="s">
        <v>425</v>
      </c>
    </row>
    <row r="34" spans="25:25">
      <c r="Y34" s="386" t="s">
        <v>409</v>
      </c>
    </row>
    <row r="35" spans="25:25">
      <c r="Y35" s="386" t="s">
        <v>410</v>
      </c>
    </row>
    <row r="36" spans="25:25">
      <c r="Y36" s="386" t="s">
        <v>420</v>
      </c>
    </row>
    <row r="37" spans="25:25">
      <c r="Y37" s="386" t="s">
        <v>470</v>
      </c>
    </row>
  </sheetData>
  <mergeCells count="14">
    <mergeCell ref="B16:B17"/>
    <mergeCell ref="B14:B15"/>
    <mergeCell ref="B2:E2"/>
    <mergeCell ref="F2:I2"/>
    <mergeCell ref="K2:N2"/>
    <mergeCell ref="O2:R2"/>
    <mergeCell ref="B8:I8"/>
    <mergeCell ref="H4:H7"/>
    <mergeCell ref="G4:G7"/>
    <mergeCell ref="F4:F7"/>
    <mergeCell ref="I4:I7"/>
    <mergeCell ref="E4:E7"/>
    <mergeCell ref="D4:D7"/>
    <mergeCell ref="B4:B7"/>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4"/>
  <sheetViews>
    <sheetView topLeftCell="A48" workbookViewId="0">
      <selection activeCell="D12" sqref="D12:F13"/>
    </sheetView>
  </sheetViews>
  <sheetFormatPr defaultRowHeight="13.5"/>
  <cols>
    <col min="1" max="1" width="29" customWidth="1"/>
    <col min="2" max="2" width="42.625" customWidth="1"/>
  </cols>
  <sheetData>
    <row r="1" spans="1:3" ht="14.25" thickBot="1"/>
    <row r="2" spans="1:3" ht="14.25" thickBot="1">
      <c r="A2" s="110" t="s">
        <v>14</v>
      </c>
      <c r="B2" s="140" t="s">
        <v>294</v>
      </c>
      <c r="C2" t="s">
        <v>502</v>
      </c>
    </row>
    <row r="3" spans="1:3">
      <c r="A3" s="8" t="s">
        <v>234</v>
      </c>
      <c r="B3" t="s">
        <v>306</v>
      </c>
    </row>
    <row r="4" spans="1:3">
      <c r="B4" t="s">
        <v>472</v>
      </c>
    </row>
    <row r="5" spans="1:3">
      <c r="B5" t="s">
        <v>473</v>
      </c>
    </row>
    <row r="6" spans="1:3">
      <c r="B6" t="s">
        <v>432</v>
      </c>
    </row>
    <row r="7" spans="1:3">
      <c r="B7" t="s">
        <v>408</v>
      </c>
    </row>
    <row r="8" spans="1:3">
      <c r="B8" t="s">
        <v>474</v>
      </c>
    </row>
    <row r="9" spans="1:3">
      <c r="B9" t="s">
        <v>425</v>
      </c>
    </row>
    <row r="10" spans="1:3">
      <c r="B10" t="s">
        <v>409</v>
      </c>
    </row>
    <row r="11" spans="1:3">
      <c r="B11" t="s">
        <v>410</v>
      </c>
    </row>
    <row r="12" spans="1:3">
      <c r="B12" t="s">
        <v>420</v>
      </c>
    </row>
    <row r="13" spans="1:3">
      <c r="B13" t="s">
        <v>470</v>
      </c>
    </row>
    <row r="15" spans="1:3">
      <c r="A15" s="8" t="s">
        <v>388</v>
      </c>
      <c r="B15" t="s">
        <v>306</v>
      </c>
    </row>
    <row r="16" spans="1:3">
      <c r="B16" t="s">
        <v>472</v>
      </c>
    </row>
    <row r="17" spans="1:2">
      <c r="B17" t="s">
        <v>473</v>
      </c>
    </row>
    <row r="18" spans="1:2">
      <c r="B18" t="s">
        <v>432</v>
      </c>
    </row>
    <row r="19" spans="1:2">
      <c r="B19" t="s">
        <v>408</v>
      </c>
    </row>
    <row r="20" spans="1:2">
      <c r="B20" t="s">
        <v>474</v>
      </c>
    </row>
    <row r="21" spans="1:2">
      <c r="B21" t="s">
        <v>425</v>
      </c>
    </row>
    <row r="22" spans="1:2">
      <c r="B22" t="s">
        <v>409</v>
      </c>
    </row>
    <row r="23" spans="1:2">
      <c r="B23" t="s">
        <v>410</v>
      </c>
    </row>
    <row r="24" spans="1:2">
      <c r="B24" t="s">
        <v>420</v>
      </c>
    </row>
    <row r="25" spans="1:2">
      <c r="B25" t="s">
        <v>470</v>
      </c>
    </row>
    <row r="27" spans="1:2">
      <c r="A27" s="15" t="s">
        <v>389</v>
      </c>
      <c r="B27" s="140" t="s">
        <v>421</v>
      </c>
    </row>
    <row r="28" spans="1:2">
      <c r="B28" t="s">
        <v>306</v>
      </c>
    </row>
    <row r="29" spans="1:2">
      <c r="B29" t="s">
        <v>472</v>
      </c>
    </row>
    <row r="30" spans="1:2">
      <c r="B30" t="s">
        <v>473</v>
      </c>
    </row>
    <row r="31" spans="1:2">
      <c r="B31" t="s">
        <v>420</v>
      </c>
    </row>
    <row r="33" spans="1:2">
      <c r="A33" s="8" t="s">
        <v>236</v>
      </c>
      <c r="B33" s="140" t="s">
        <v>321</v>
      </c>
    </row>
    <row r="34" spans="1:2">
      <c r="A34" s="8" t="s">
        <v>228</v>
      </c>
      <c r="B34" t="s">
        <v>306</v>
      </c>
    </row>
    <row r="35" spans="1:2">
      <c r="A35" s="8" t="s">
        <v>439</v>
      </c>
      <c r="B35" t="s">
        <v>472</v>
      </c>
    </row>
    <row r="36" spans="1:2">
      <c r="B36" t="s">
        <v>473</v>
      </c>
    </row>
    <row r="37" spans="1:2">
      <c r="B37" t="s">
        <v>432</v>
      </c>
    </row>
    <row r="39" spans="1:2">
      <c r="A39" s="8" t="s">
        <v>235</v>
      </c>
      <c r="B39" s="140" t="s">
        <v>422</v>
      </c>
    </row>
    <row r="40" spans="1:2">
      <c r="B40" t="s">
        <v>306</v>
      </c>
    </row>
    <row r="41" spans="1:2">
      <c r="B41" t="s">
        <v>472</v>
      </c>
    </row>
    <row r="42" spans="1:2">
      <c r="B42" t="s">
        <v>473</v>
      </c>
    </row>
    <row r="43" spans="1:2">
      <c r="B43" t="s">
        <v>420</v>
      </c>
    </row>
    <row r="44" spans="1:2">
      <c r="B44" t="s">
        <v>470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87</vt:i4>
      </vt:variant>
    </vt:vector>
  </HeadingPairs>
  <TitlesOfParts>
    <vt:vector size="92" baseType="lpstr">
      <vt:lpstr>志願書</vt:lpstr>
      <vt:lpstr>引出Data</vt:lpstr>
      <vt:lpstr>基礎DATA</vt:lpstr>
      <vt:lpstr>Sheet1</vt:lpstr>
      <vt:lpstr>Sheet2</vt:lpstr>
      <vt:lpstr>↓理由等</vt:lpstr>
      <vt:lpstr>F英語高校・英語</vt:lpstr>
      <vt:lpstr>F英語中学校・英語</vt:lpstr>
      <vt:lpstr>F理数工高校・数学</vt:lpstr>
      <vt:lpstr>F理数工高校・理科</vt:lpstr>
      <vt:lpstr>F理数工中学校・数学</vt:lpstr>
      <vt:lpstr>F理数工中学校・理科</vt:lpstr>
      <vt:lpstr>志願書!Print_Area</vt:lpstr>
      <vt:lpstr>その他・有資格加点</vt:lpstr>
      <vt:lpstr>フロンティア特別_英語コース</vt:lpstr>
      <vt:lpstr>フロンティア特別_保健体育コース</vt:lpstr>
      <vt:lpstr>フロンティア特別_理数工コース</vt:lpstr>
      <vt:lpstr>フロンティア特別・英語コース</vt:lpstr>
      <vt:lpstr>フロンティア特別・保健体育コース</vt:lpstr>
      <vt:lpstr>フロンティア特別・理数工コース</vt:lpstr>
      <vt:lpstr>育成学級配置希望の有無</vt:lpstr>
      <vt:lpstr>一次免除・フロ</vt:lpstr>
      <vt:lpstr>一次免除・一般・障害</vt:lpstr>
      <vt:lpstr>一次免除・現職</vt:lpstr>
      <vt:lpstr>一次免除・国際</vt:lpstr>
      <vt:lpstr>一次免除・自立</vt:lpstr>
      <vt:lpstr>英語能力の基準</vt:lpstr>
      <vt:lpstr>英資格</vt:lpstr>
      <vt:lpstr>希望する</vt:lpstr>
      <vt:lpstr>希望の有無</vt:lpstr>
      <vt:lpstr>教員資格認定試験の受験予定</vt:lpstr>
      <vt:lpstr>現職教諭特別</vt:lpstr>
      <vt:lpstr>高等学校・英語</vt:lpstr>
      <vt:lpstr>高等学校・国語</vt:lpstr>
      <vt:lpstr>高等学校・数学</vt:lpstr>
      <vt:lpstr>高等学校・地理歴史</vt:lpstr>
      <vt:lpstr>高等学校・理科</vt:lpstr>
      <vt:lpstr>高等学校一種</vt:lpstr>
      <vt:lpstr>高等学校専修</vt:lpstr>
      <vt:lpstr>高配黄色</vt:lpstr>
      <vt:lpstr>国籍</vt:lpstr>
      <vt:lpstr>最終学歴</vt:lpstr>
      <vt:lpstr>司書教諭有無</vt:lpstr>
      <vt:lpstr>資格</vt:lpstr>
      <vt:lpstr>自立活動担当教員特別</vt:lpstr>
      <vt:lpstr>取得見込</vt:lpstr>
      <vt:lpstr>小学校</vt:lpstr>
      <vt:lpstr>小学校・英語教育推進</vt:lpstr>
      <vt:lpstr>小学校・有資格加点</vt:lpstr>
      <vt:lpstr>小学校・理科教育推進</vt:lpstr>
      <vt:lpstr>小学校幼のみ可</vt:lpstr>
      <vt:lpstr>小総</vt:lpstr>
      <vt:lpstr>小中</vt:lpstr>
      <vt:lpstr>小中異動黄色</vt:lpstr>
      <vt:lpstr>水泳黄色</vt:lpstr>
      <vt:lpstr>性別</vt:lpstr>
      <vt:lpstr>選考区分</vt:lpstr>
      <vt:lpstr>前倒し採用の希望</vt:lpstr>
      <vt:lpstr>全校種教科</vt:lpstr>
      <vt:lpstr>相違の有無</vt:lpstr>
      <vt:lpstr>総合支援学校</vt:lpstr>
      <vt:lpstr>総小</vt:lpstr>
      <vt:lpstr>総中</vt:lpstr>
      <vt:lpstr>卒業等</vt:lpstr>
      <vt:lpstr>大学3回生等特別</vt:lpstr>
      <vt:lpstr>大推</vt:lpstr>
      <vt:lpstr>中学校・英語</vt:lpstr>
      <vt:lpstr>中学校・音楽</vt:lpstr>
      <vt:lpstr>中学校・家庭</vt:lpstr>
      <vt:lpstr>中学校・技術</vt:lpstr>
      <vt:lpstr>中学校・国語</vt:lpstr>
      <vt:lpstr>中学校・社会</vt:lpstr>
      <vt:lpstr>中学校・数学</vt:lpstr>
      <vt:lpstr>中学校・美術</vt:lpstr>
      <vt:lpstr>中学校・保健体育</vt:lpstr>
      <vt:lpstr>中学校・理科</vt:lpstr>
      <vt:lpstr>中学校一種</vt:lpstr>
      <vt:lpstr>中学校専修</vt:lpstr>
      <vt:lpstr>中学校二種</vt:lpstr>
      <vt:lpstr>中小</vt:lpstr>
      <vt:lpstr>中総</vt:lpstr>
      <vt:lpstr>同意</vt:lpstr>
      <vt:lpstr>特別支援学校一種</vt:lpstr>
      <vt:lpstr>特別支援学校専修</vt:lpstr>
      <vt:lpstr>特別支援学校二種</vt:lpstr>
      <vt:lpstr>入学</vt:lpstr>
      <vt:lpstr>免許取得</vt:lpstr>
      <vt:lpstr>免許種別</vt:lpstr>
      <vt:lpstr>免許無受験の有無</vt:lpstr>
      <vt:lpstr>有</vt:lpstr>
      <vt:lpstr>有無</vt:lpstr>
      <vt:lpstr>理数工チャレ</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LAPIS-31</dc:creator>
  <cp:lastModifiedBy>京都市教育委員会</cp:lastModifiedBy>
  <cp:lastPrinted>2024-02-08T01:21:54Z</cp:lastPrinted>
  <dcterms:created xsi:type="dcterms:W3CDTF">2004-04-09T11:20:11Z</dcterms:created>
  <dcterms:modified xsi:type="dcterms:W3CDTF">2024-03-13T02:06:12Z</dcterms:modified>
</cp:coreProperties>
</file>